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E Allotted 2026-27" sheetId="1" r:id="rId1"/>
  </sheets>
  <definedNames>
    <definedName name="_xlnm.Print_Area" localSheetId="0">'BE Allotted 2026-27'!$A$1:$CG$85</definedName>
    <definedName name="_xlnm.Print_Titles" localSheetId="0">'BE Allotted 2026-27'!$A:$C,'BE Allotted 2026-27'!$4:$9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62" i="1" l="1"/>
  <c r="BR85" i="1" l="1"/>
  <c r="CD10" i="1"/>
  <c r="BQ85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AP11" i="1" l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10" i="1"/>
  <c r="W62" i="1"/>
  <c r="K62" i="1"/>
  <c r="BC85" i="1"/>
  <c r="BD85" i="1"/>
  <c r="BA11" i="1"/>
  <c r="BB11" i="1"/>
  <c r="BA12" i="1"/>
  <c r="BA13" i="1"/>
  <c r="BB13" i="1"/>
  <c r="BA14" i="1"/>
  <c r="BB14" i="1"/>
  <c r="BA15" i="1"/>
  <c r="BB15" i="1"/>
  <c r="BA16" i="1"/>
  <c r="BB16" i="1"/>
  <c r="BA17" i="1"/>
  <c r="BB17" i="1"/>
  <c r="BA18" i="1"/>
  <c r="BB18" i="1"/>
  <c r="BA19" i="1"/>
  <c r="BB19" i="1"/>
  <c r="BA20" i="1"/>
  <c r="BB20" i="1"/>
  <c r="BA21" i="1"/>
  <c r="BB21" i="1"/>
  <c r="BA22" i="1"/>
  <c r="BB22" i="1"/>
  <c r="BA23" i="1"/>
  <c r="BB23" i="1"/>
  <c r="BA24" i="1"/>
  <c r="BB24" i="1"/>
  <c r="BA25" i="1"/>
  <c r="BB25" i="1"/>
  <c r="BA26" i="1"/>
  <c r="BB26" i="1"/>
  <c r="BA27" i="1"/>
  <c r="BB27" i="1"/>
  <c r="BA28" i="1"/>
  <c r="BB28" i="1"/>
  <c r="BA29" i="1"/>
  <c r="BB29" i="1"/>
  <c r="BA30" i="1"/>
  <c r="BB30" i="1"/>
  <c r="BA31" i="1"/>
  <c r="BB31" i="1"/>
  <c r="BA32" i="1"/>
  <c r="BB32" i="1"/>
  <c r="BA33" i="1"/>
  <c r="BB33" i="1"/>
  <c r="BA34" i="1"/>
  <c r="BB34" i="1"/>
  <c r="BA35" i="1"/>
  <c r="BB35" i="1"/>
  <c r="BA36" i="1"/>
  <c r="BB36" i="1"/>
  <c r="BA37" i="1"/>
  <c r="BB37" i="1"/>
  <c r="BA38" i="1"/>
  <c r="BB38" i="1"/>
  <c r="BA39" i="1"/>
  <c r="BB39" i="1"/>
  <c r="BA40" i="1"/>
  <c r="BB40" i="1"/>
  <c r="BA41" i="1"/>
  <c r="BB41" i="1"/>
  <c r="BA42" i="1"/>
  <c r="BB42" i="1"/>
  <c r="BA43" i="1"/>
  <c r="BB43" i="1"/>
  <c r="BA44" i="1"/>
  <c r="BB44" i="1"/>
  <c r="BA45" i="1"/>
  <c r="BB45" i="1"/>
  <c r="BA46" i="1"/>
  <c r="BB46" i="1"/>
  <c r="BA47" i="1"/>
  <c r="BB47" i="1"/>
  <c r="BA48" i="1"/>
  <c r="BB48" i="1"/>
  <c r="BA49" i="1"/>
  <c r="BB49" i="1"/>
  <c r="BA50" i="1"/>
  <c r="BB50" i="1"/>
  <c r="BA51" i="1"/>
  <c r="BB51" i="1"/>
  <c r="BA52" i="1"/>
  <c r="BB52" i="1"/>
  <c r="BA53" i="1"/>
  <c r="BB53" i="1"/>
  <c r="BA54" i="1"/>
  <c r="BB54" i="1"/>
  <c r="BA55" i="1"/>
  <c r="BB55" i="1"/>
  <c r="BA56" i="1"/>
  <c r="BB56" i="1"/>
  <c r="BA57" i="1"/>
  <c r="BB57" i="1"/>
  <c r="BA58" i="1"/>
  <c r="BB58" i="1"/>
  <c r="BA59" i="1"/>
  <c r="BB59" i="1"/>
  <c r="BA60" i="1"/>
  <c r="BB60" i="1"/>
  <c r="BA61" i="1"/>
  <c r="BB61" i="1"/>
  <c r="BA62" i="1"/>
  <c r="BB62" i="1"/>
  <c r="BA63" i="1"/>
  <c r="BB63" i="1"/>
  <c r="BA64" i="1"/>
  <c r="BB64" i="1"/>
  <c r="BA65" i="1"/>
  <c r="BB65" i="1"/>
  <c r="BA66" i="1"/>
  <c r="BB66" i="1"/>
  <c r="BA67" i="1"/>
  <c r="BB67" i="1"/>
  <c r="BA68" i="1"/>
  <c r="BB68" i="1"/>
  <c r="BA69" i="1"/>
  <c r="BB69" i="1"/>
  <c r="BA70" i="1"/>
  <c r="BB70" i="1"/>
  <c r="BA71" i="1"/>
  <c r="BB71" i="1"/>
  <c r="BA72" i="1"/>
  <c r="BB72" i="1"/>
  <c r="BA73" i="1"/>
  <c r="BB73" i="1"/>
  <c r="BA74" i="1"/>
  <c r="BB74" i="1"/>
  <c r="BA75" i="1"/>
  <c r="BB75" i="1"/>
  <c r="BA76" i="1"/>
  <c r="BB76" i="1"/>
  <c r="BA77" i="1"/>
  <c r="BB77" i="1"/>
  <c r="BA78" i="1"/>
  <c r="BB78" i="1"/>
  <c r="BA79" i="1"/>
  <c r="BB79" i="1"/>
  <c r="BA80" i="1"/>
  <c r="BB80" i="1"/>
  <c r="BA81" i="1"/>
  <c r="BB81" i="1"/>
  <c r="BA82" i="1"/>
  <c r="BB82" i="1"/>
  <c r="BA83" i="1"/>
  <c r="BB83" i="1"/>
  <c r="BA84" i="1"/>
  <c r="BB84" i="1"/>
  <c r="BB10" i="1"/>
  <c r="BA10" i="1"/>
  <c r="I44" i="1"/>
  <c r="BA85" i="1" l="1"/>
  <c r="BV130" i="1" l="1"/>
  <c r="BV126" i="1"/>
  <c r="CC85" i="1"/>
  <c r="CB85" i="1"/>
  <c r="CA85" i="1"/>
  <c r="BZ85" i="1"/>
  <c r="BY85" i="1"/>
  <c r="BX85" i="1"/>
  <c r="BW85" i="1"/>
  <c r="BU85" i="1"/>
  <c r="BT85" i="1"/>
  <c r="BS85" i="1"/>
  <c r="BO85" i="1"/>
  <c r="BN85" i="1"/>
  <c r="BM85" i="1"/>
  <c r="BL85" i="1"/>
  <c r="BK85" i="1"/>
  <c r="BI85" i="1"/>
  <c r="BH85" i="1"/>
  <c r="BG85" i="1"/>
  <c r="BF85" i="1"/>
  <c r="BE85" i="1"/>
  <c r="AZ85" i="1"/>
  <c r="AY85" i="1"/>
  <c r="AW85" i="1"/>
  <c r="AV85" i="1"/>
  <c r="AU85" i="1"/>
  <c r="AS85" i="1"/>
  <c r="AQ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Z85" i="1"/>
  <c r="Y85" i="1"/>
  <c r="X85" i="1"/>
  <c r="T85" i="1"/>
  <c r="S85" i="1"/>
  <c r="R85" i="1"/>
  <c r="Q85" i="1"/>
  <c r="P85" i="1"/>
  <c r="N85" i="1"/>
  <c r="L85" i="1"/>
  <c r="J85" i="1"/>
  <c r="H85" i="1"/>
  <c r="G85" i="1"/>
  <c r="F85" i="1"/>
  <c r="D85" i="1"/>
  <c r="BP84" i="1"/>
  <c r="AT84" i="1"/>
  <c r="AA84" i="1"/>
  <c r="U84" i="1"/>
  <c r="M84" i="1"/>
  <c r="I84" i="1"/>
  <c r="BP83" i="1"/>
  <c r="AT83" i="1"/>
  <c r="AA83" i="1"/>
  <c r="U83" i="1"/>
  <c r="M83" i="1"/>
  <c r="I83" i="1"/>
  <c r="BP82" i="1"/>
  <c r="AT82" i="1"/>
  <c r="AA82" i="1"/>
  <c r="U82" i="1"/>
  <c r="M82" i="1"/>
  <c r="I82" i="1"/>
  <c r="CE82" i="1" s="1"/>
  <c r="BP81" i="1"/>
  <c r="AT81" i="1"/>
  <c r="AA81" i="1"/>
  <c r="U81" i="1"/>
  <c r="M81" i="1"/>
  <c r="I81" i="1"/>
  <c r="BP80" i="1"/>
  <c r="AT80" i="1"/>
  <c r="AA80" i="1"/>
  <c r="U80" i="1"/>
  <c r="M80" i="1"/>
  <c r="I80" i="1"/>
  <c r="BP79" i="1"/>
  <c r="AT79" i="1"/>
  <c r="AA79" i="1"/>
  <c r="U79" i="1"/>
  <c r="M79" i="1"/>
  <c r="I79" i="1"/>
  <c r="CE79" i="1" s="1"/>
  <c r="BP78" i="1"/>
  <c r="AT78" i="1"/>
  <c r="AA78" i="1"/>
  <c r="U78" i="1"/>
  <c r="M78" i="1"/>
  <c r="I78" i="1"/>
  <c r="CE78" i="1" s="1"/>
  <c r="BP77" i="1"/>
  <c r="AT77" i="1"/>
  <c r="AA77" i="1"/>
  <c r="U77" i="1"/>
  <c r="M77" i="1"/>
  <c r="I77" i="1"/>
  <c r="BP76" i="1"/>
  <c r="AT76" i="1"/>
  <c r="AA76" i="1"/>
  <c r="U76" i="1"/>
  <c r="M76" i="1"/>
  <c r="I76" i="1"/>
  <c r="CE76" i="1" s="1"/>
  <c r="BP75" i="1"/>
  <c r="AT75" i="1"/>
  <c r="AA75" i="1"/>
  <c r="U75" i="1"/>
  <c r="M75" i="1"/>
  <c r="I75" i="1"/>
  <c r="CE75" i="1" s="1"/>
  <c r="BP74" i="1"/>
  <c r="AT74" i="1"/>
  <c r="AA74" i="1"/>
  <c r="U74" i="1"/>
  <c r="M74" i="1"/>
  <c r="I74" i="1"/>
  <c r="BP73" i="1"/>
  <c r="AT73" i="1"/>
  <c r="AA73" i="1"/>
  <c r="U73" i="1"/>
  <c r="M73" i="1"/>
  <c r="I73" i="1"/>
  <c r="BP72" i="1"/>
  <c r="AT72" i="1"/>
  <c r="AA72" i="1"/>
  <c r="U72" i="1"/>
  <c r="M72" i="1"/>
  <c r="I72" i="1"/>
  <c r="CE72" i="1" s="1"/>
  <c r="BP71" i="1"/>
  <c r="AT71" i="1"/>
  <c r="AA71" i="1"/>
  <c r="U71" i="1"/>
  <c r="M71" i="1"/>
  <c r="I71" i="1"/>
  <c r="BP70" i="1"/>
  <c r="AT70" i="1"/>
  <c r="AA70" i="1"/>
  <c r="U70" i="1"/>
  <c r="M70" i="1"/>
  <c r="I70" i="1"/>
  <c r="BP69" i="1"/>
  <c r="AT69" i="1"/>
  <c r="AA69" i="1"/>
  <c r="U69" i="1"/>
  <c r="M69" i="1"/>
  <c r="I69" i="1"/>
  <c r="CE69" i="1" s="1"/>
  <c r="BP68" i="1"/>
  <c r="AT68" i="1"/>
  <c r="AA68" i="1"/>
  <c r="U68" i="1"/>
  <c r="M68" i="1"/>
  <c r="I68" i="1"/>
  <c r="CE68" i="1" s="1"/>
  <c r="BP67" i="1"/>
  <c r="AT67" i="1"/>
  <c r="AA67" i="1"/>
  <c r="U67" i="1"/>
  <c r="M67" i="1"/>
  <c r="I67" i="1"/>
  <c r="BP66" i="1"/>
  <c r="AT66" i="1"/>
  <c r="AA66" i="1"/>
  <c r="U66" i="1"/>
  <c r="M66" i="1"/>
  <c r="I66" i="1"/>
  <c r="CE66" i="1" s="1"/>
  <c r="BP65" i="1"/>
  <c r="AT65" i="1"/>
  <c r="AA65" i="1"/>
  <c r="U65" i="1"/>
  <c r="M65" i="1"/>
  <c r="I65" i="1"/>
  <c r="CE65" i="1" s="1"/>
  <c r="BP64" i="1"/>
  <c r="AT64" i="1"/>
  <c r="AA64" i="1"/>
  <c r="U64" i="1"/>
  <c r="M64" i="1"/>
  <c r="I64" i="1"/>
  <c r="BP63" i="1"/>
  <c r="AT63" i="1"/>
  <c r="AA63" i="1"/>
  <c r="U63" i="1"/>
  <c r="M63" i="1"/>
  <c r="I63" i="1"/>
  <c r="BP62" i="1"/>
  <c r="AT62" i="1"/>
  <c r="AA62" i="1"/>
  <c r="O62" i="1"/>
  <c r="U62" i="1" s="1"/>
  <c r="M62" i="1"/>
  <c r="E62" i="1"/>
  <c r="I62" i="1" s="1"/>
  <c r="CE62" i="1" s="1"/>
  <c r="BP61" i="1"/>
  <c r="AT61" i="1"/>
  <c r="AA61" i="1"/>
  <c r="U61" i="1"/>
  <c r="M61" i="1"/>
  <c r="I61" i="1"/>
  <c r="BP60" i="1"/>
  <c r="AT60" i="1"/>
  <c r="AA60" i="1"/>
  <c r="U60" i="1"/>
  <c r="M60" i="1"/>
  <c r="I60" i="1"/>
  <c r="BP59" i="1"/>
  <c r="AT59" i="1"/>
  <c r="AA59" i="1"/>
  <c r="U59" i="1"/>
  <c r="M59" i="1"/>
  <c r="I59" i="1"/>
  <c r="CE59" i="1" s="1"/>
  <c r="BP58" i="1"/>
  <c r="AT58" i="1"/>
  <c r="AA58" i="1"/>
  <c r="U58" i="1"/>
  <c r="M58" i="1"/>
  <c r="I58" i="1"/>
  <c r="CE58" i="1" s="1"/>
  <c r="BP57" i="1"/>
  <c r="AT57" i="1"/>
  <c r="AA57" i="1"/>
  <c r="U57" i="1"/>
  <c r="M57" i="1"/>
  <c r="I57" i="1"/>
  <c r="BP56" i="1"/>
  <c r="AT56" i="1"/>
  <c r="AA56" i="1"/>
  <c r="U56" i="1"/>
  <c r="M56" i="1"/>
  <c r="I56" i="1"/>
  <c r="CE56" i="1" s="1"/>
  <c r="BP55" i="1"/>
  <c r="AT55" i="1"/>
  <c r="AA55" i="1"/>
  <c r="U55" i="1"/>
  <c r="M55" i="1"/>
  <c r="I55" i="1"/>
  <c r="CE55" i="1" s="1"/>
  <c r="BP54" i="1"/>
  <c r="AT54" i="1"/>
  <c r="AA54" i="1"/>
  <c r="U54" i="1"/>
  <c r="M54" i="1"/>
  <c r="I54" i="1"/>
  <c r="BP53" i="1"/>
  <c r="AT53" i="1"/>
  <c r="AA53" i="1"/>
  <c r="U53" i="1"/>
  <c r="M53" i="1"/>
  <c r="I53" i="1"/>
  <c r="BP52" i="1"/>
  <c r="AT52" i="1"/>
  <c r="AA52" i="1"/>
  <c r="U52" i="1"/>
  <c r="M52" i="1"/>
  <c r="I52" i="1"/>
  <c r="CE52" i="1" s="1"/>
  <c r="BP51" i="1"/>
  <c r="AT51" i="1"/>
  <c r="AA51" i="1"/>
  <c r="U51" i="1"/>
  <c r="M51" i="1"/>
  <c r="I51" i="1"/>
  <c r="BP50" i="1"/>
  <c r="AT50" i="1"/>
  <c r="AA50" i="1"/>
  <c r="U50" i="1"/>
  <c r="M50" i="1"/>
  <c r="I50" i="1"/>
  <c r="BP49" i="1"/>
  <c r="AT49" i="1"/>
  <c r="AA49" i="1"/>
  <c r="U49" i="1"/>
  <c r="M49" i="1"/>
  <c r="I49" i="1"/>
  <c r="CE49" i="1" s="1"/>
  <c r="BP48" i="1"/>
  <c r="AT48" i="1"/>
  <c r="AA48" i="1"/>
  <c r="U48" i="1"/>
  <c r="M48" i="1"/>
  <c r="I48" i="1"/>
  <c r="CE48" i="1" s="1"/>
  <c r="BP47" i="1"/>
  <c r="AT47" i="1"/>
  <c r="AA47" i="1"/>
  <c r="U47" i="1"/>
  <c r="M47" i="1"/>
  <c r="I47" i="1"/>
  <c r="BP46" i="1"/>
  <c r="AT46" i="1"/>
  <c r="AA46" i="1"/>
  <c r="U46" i="1"/>
  <c r="M46" i="1"/>
  <c r="I46" i="1"/>
  <c r="CE46" i="1" s="1"/>
  <c r="BP45" i="1"/>
  <c r="AT45" i="1"/>
  <c r="AA45" i="1"/>
  <c r="U45" i="1"/>
  <c r="M45" i="1"/>
  <c r="I45" i="1"/>
  <c r="CE45" i="1" s="1"/>
  <c r="BP44" i="1"/>
  <c r="AT44" i="1"/>
  <c r="AA44" i="1"/>
  <c r="U44" i="1"/>
  <c r="M44" i="1"/>
  <c r="BP43" i="1"/>
  <c r="AT43" i="1"/>
  <c r="AA43" i="1"/>
  <c r="U43" i="1"/>
  <c r="M43" i="1"/>
  <c r="I43" i="1"/>
  <c r="BP42" i="1"/>
  <c r="AT42" i="1"/>
  <c r="AA42" i="1"/>
  <c r="U42" i="1"/>
  <c r="M42" i="1"/>
  <c r="I42" i="1"/>
  <c r="CE42" i="1" s="1"/>
  <c r="BP41" i="1"/>
  <c r="AT41" i="1"/>
  <c r="AA41" i="1"/>
  <c r="U41" i="1"/>
  <c r="M41" i="1"/>
  <c r="I41" i="1"/>
  <c r="BP40" i="1"/>
  <c r="AT40" i="1"/>
  <c r="AA40" i="1"/>
  <c r="U40" i="1"/>
  <c r="M40" i="1"/>
  <c r="I40" i="1"/>
  <c r="BP39" i="1"/>
  <c r="AT39" i="1"/>
  <c r="AA39" i="1"/>
  <c r="U39" i="1"/>
  <c r="M39" i="1"/>
  <c r="I39" i="1"/>
  <c r="CE39" i="1" s="1"/>
  <c r="BP38" i="1"/>
  <c r="AT38" i="1"/>
  <c r="AA38" i="1"/>
  <c r="U38" i="1"/>
  <c r="M38" i="1"/>
  <c r="I38" i="1"/>
  <c r="CE38" i="1" s="1"/>
  <c r="BP37" i="1"/>
  <c r="AT37" i="1"/>
  <c r="AA37" i="1"/>
  <c r="U37" i="1"/>
  <c r="M37" i="1"/>
  <c r="I37" i="1"/>
  <c r="BP36" i="1"/>
  <c r="AT36" i="1"/>
  <c r="AA36" i="1"/>
  <c r="U36" i="1"/>
  <c r="M36" i="1"/>
  <c r="I36" i="1"/>
  <c r="BP35" i="1"/>
  <c r="AT35" i="1"/>
  <c r="AA35" i="1"/>
  <c r="U35" i="1"/>
  <c r="M35" i="1"/>
  <c r="I35" i="1"/>
  <c r="CE35" i="1" s="1"/>
  <c r="BP34" i="1"/>
  <c r="AT34" i="1"/>
  <c r="AA34" i="1"/>
  <c r="U34" i="1"/>
  <c r="M34" i="1"/>
  <c r="I34" i="1"/>
  <c r="BP33" i="1"/>
  <c r="AT33" i="1"/>
  <c r="AA33" i="1"/>
  <c r="U33" i="1"/>
  <c r="M33" i="1"/>
  <c r="I33" i="1"/>
  <c r="BP32" i="1"/>
  <c r="AA32" i="1"/>
  <c r="U32" i="1"/>
  <c r="M32" i="1"/>
  <c r="I32" i="1"/>
  <c r="CE32" i="1" s="1"/>
  <c r="BP31" i="1"/>
  <c r="AT31" i="1"/>
  <c r="AA31" i="1"/>
  <c r="U31" i="1"/>
  <c r="M31" i="1"/>
  <c r="I31" i="1"/>
  <c r="CE31" i="1" s="1"/>
  <c r="BP30" i="1"/>
  <c r="AT30" i="1"/>
  <c r="AA30" i="1"/>
  <c r="U30" i="1"/>
  <c r="M30" i="1"/>
  <c r="I30" i="1"/>
  <c r="BP29" i="1"/>
  <c r="AT29" i="1"/>
  <c r="AA29" i="1"/>
  <c r="U29" i="1"/>
  <c r="M29" i="1"/>
  <c r="I29" i="1"/>
  <c r="BP28" i="1"/>
  <c r="AT28" i="1"/>
  <c r="AA28" i="1"/>
  <c r="U28" i="1"/>
  <c r="M28" i="1"/>
  <c r="I28" i="1"/>
  <c r="CE28" i="1" s="1"/>
  <c r="BP27" i="1"/>
  <c r="AT27" i="1"/>
  <c r="AA27" i="1"/>
  <c r="U27" i="1"/>
  <c r="M27" i="1"/>
  <c r="I27" i="1"/>
  <c r="BP26" i="1"/>
  <c r="AT26" i="1"/>
  <c r="AA26" i="1"/>
  <c r="U26" i="1"/>
  <c r="M26" i="1"/>
  <c r="I26" i="1"/>
  <c r="BP25" i="1"/>
  <c r="AT25" i="1"/>
  <c r="AA25" i="1"/>
  <c r="U25" i="1"/>
  <c r="M25" i="1"/>
  <c r="I25" i="1"/>
  <c r="CE25" i="1" s="1"/>
  <c r="BP24" i="1"/>
  <c r="AT24" i="1"/>
  <c r="AA24" i="1"/>
  <c r="U24" i="1"/>
  <c r="M24" i="1"/>
  <c r="I24" i="1"/>
  <c r="BP23" i="1"/>
  <c r="AT23" i="1"/>
  <c r="AA23" i="1"/>
  <c r="U23" i="1"/>
  <c r="M23" i="1"/>
  <c r="I23" i="1"/>
  <c r="BP22" i="1"/>
  <c r="AT22" i="1"/>
  <c r="AA22" i="1"/>
  <c r="U22" i="1"/>
  <c r="M22" i="1"/>
  <c r="I22" i="1"/>
  <c r="CE22" i="1" s="1"/>
  <c r="BP21" i="1"/>
  <c r="AT21" i="1"/>
  <c r="AA21" i="1"/>
  <c r="U21" i="1"/>
  <c r="M21" i="1"/>
  <c r="I21" i="1"/>
  <c r="CE21" i="1" s="1"/>
  <c r="BP20" i="1"/>
  <c r="AT20" i="1"/>
  <c r="AA20" i="1"/>
  <c r="U20" i="1"/>
  <c r="M20" i="1"/>
  <c r="I20" i="1"/>
  <c r="BP19" i="1"/>
  <c r="AT19" i="1"/>
  <c r="AA19" i="1"/>
  <c r="U19" i="1"/>
  <c r="M19" i="1"/>
  <c r="I19" i="1"/>
  <c r="BP18" i="1"/>
  <c r="AT18" i="1"/>
  <c r="AA18" i="1"/>
  <c r="U18" i="1"/>
  <c r="M18" i="1"/>
  <c r="I18" i="1"/>
  <c r="BP17" i="1"/>
  <c r="AT17" i="1"/>
  <c r="AA17" i="1"/>
  <c r="U17" i="1"/>
  <c r="M17" i="1"/>
  <c r="I17" i="1"/>
  <c r="BP16" i="1"/>
  <c r="AT16" i="1"/>
  <c r="AA16" i="1"/>
  <c r="U16" i="1"/>
  <c r="M16" i="1"/>
  <c r="I16" i="1"/>
  <c r="BP15" i="1"/>
  <c r="AT15" i="1"/>
  <c r="AA15" i="1"/>
  <c r="U15" i="1"/>
  <c r="M15" i="1"/>
  <c r="I15" i="1"/>
  <c r="CE15" i="1" s="1"/>
  <c r="BP14" i="1"/>
  <c r="AT14" i="1"/>
  <c r="AA14" i="1"/>
  <c r="U14" i="1"/>
  <c r="M14" i="1"/>
  <c r="I14" i="1"/>
  <c r="BP13" i="1"/>
  <c r="AT13" i="1"/>
  <c r="AA13" i="1"/>
  <c r="U13" i="1"/>
  <c r="M13" i="1"/>
  <c r="I13" i="1"/>
  <c r="BV12" i="1"/>
  <c r="BV85" i="1" s="1"/>
  <c r="BP12" i="1"/>
  <c r="BJ12" i="1"/>
  <c r="BJ85" i="1" s="1"/>
  <c r="AX12" i="1"/>
  <c r="AR12" i="1"/>
  <c r="AT12" i="1" s="1"/>
  <c r="W12" i="1"/>
  <c r="AA12" i="1" s="1"/>
  <c r="O12" i="1"/>
  <c r="U12" i="1" s="1"/>
  <c r="K12" i="1"/>
  <c r="K85" i="1" s="1"/>
  <c r="E12" i="1"/>
  <c r="I12" i="1" s="1"/>
  <c r="BP11" i="1"/>
  <c r="AT11" i="1"/>
  <c r="AA11" i="1"/>
  <c r="U11" i="1"/>
  <c r="M11" i="1"/>
  <c r="I11" i="1"/>
  <c r="BP10" i="1"/>
  <c r="AT10" i="1"/>
  <c r="AA10" i="1"/>
  <c r="U10" i="1"/>
  <c r="M10" i="1"/>
  <c r="I10" i="1"/>
  <c r="CE18" i="1" l="1"/>
  <c r="CE36" i="1"/>
  <c r="CE19" i="1"/>
  <c r="CF19" i="1" s="1"/>
  <c r="CE16" i="1"/>
  <c r="CE26" i="1"/>
  <c r="CE53" i="1"/>
  <c r="CE63" i="1"/>
  <c r="CE73" i="1"/>
  <c r="CE83" i="1"/>
  <c r="CE33" i="1"/>
  <c r="CE43" i="1"/>
  <c r="CE70" i="1"/>
  <c r="CF70" i="1" s="1"/>
  <c r="CE80" i="1"/>
  <c r="CF80" i="1" s="1"/>
  <c r="CE13" i="1"/>
  <c r="CE30" i="1"/>
  <c r="CF30" i="1" s="1"/>
  <c r="CE47" i="1"/>
  <c r="CF47" i="1" s="1"/>
  <c r="CE57" i="1"/>
  <c r="CF57" i="1" s="1"/>
  <c r="CE67" i="1"/>
  <c r="CF67" i="1" s="1"/>
  <c r="CE77" i="1"/>
  <c r="CF77" i="1" s="1"/>
  <c r="CE29" i="1"/>
  <c r="CF29" i="1" s="1"/>
  <c r="CE23" i="1"/>
  <c r="CF23" i="1" s="1"/>
  <c r="CE50" i="1"/>
  <c r="CF50" i="1" s="1"/>
  <c r="CE60" i="1"/>
  <c r="CE40" i="1"/>
  <c r="CF40" i="1" s="1"/>
  <c r="CE20" i="1"/>
  <c r="CF20" i="1" s="1"/>
  <c r="CE37" i="1"/>
  <c r="CF37" i="1" s="1"/>
  <c r="CE17" i="1"/>
  <c r="CF17" i="1" s="1"/>
  <c r="CE27" i="1"/>
  <c r="CF27" i="1" s="1"/>
  <c r="CE54" i="1"/>
  <c r="CF54" i="1" s="1"/>
  <c r="CE64" i="1"/>
  <c r="CF64" i="1" s="1"/>
  <c r="CE74" i="1"/>
  <c r="CF74" i="1" s="1"/>
  <c r="CE84" i="1"/>
  <c r="CF84" i="1" s="1"/>
  <c r="CE11" i="1"/>
  <c r="CF11" i="1" s="1"/>
  <c r="CE34" i="1"/>
  <c r="CF34" i="1" s="1"/>
  <c r="CE44" i="1"/>
  <c r="CF44" i="1" s="1"/>
  <c r="CE14" i="1"/>
  <c r="CF14" i="1" s="1"/>
  <c r="CE24" i="1"/>
  <c r="CF24" i="1" s="1"/>
  <c r="CE51" i="1"/>
  <c r="CF51" i="1" s="1"/>
  <c r="CE61" i="1"/>
  <c r="CF61" i="1" s="1"/>
  <c r="CE71" i="1"/>
  <c r="CE81" i="1"/>
  <c r="CE41" i="1"/>
  <c r="CF41" i="1" s="1"/>
  <c r="CF46" i="1"/>
  <c r="CF56" i="1"/>
  <c r="CF66" i="1"/>
  <c r="CF76" i="1"/>
  <c r="CF18" i="1"/>
  <c r="CF65" i="1"/>
  <c r="CF28" i="1"/>
  <c r="CF45" i="1"/>
  <c r="CF75" i="1"/>
  <c r="CE10" i="1"/>
  <c r="CF10" i="1" s="1"/>
  <c r="CF15" i="1"/>
  <c r="CF25" i="1"/>
  <c r="CF52" i="1"/>
  <c r="CF62" i="1"/>
  <c r="CF72" i="1"/>
  <c r="CF82" i="1"/>
  <c r="CF42" i="1"/>
  <c r="CF22" i="1"/>
  <c r="CF32" i="1"/>
  <c r="CF49" i="1"/>
  <c r="CF59" i="1"/>
  <c r="CF69" i="1"/>
  <c r="CF79" i="1"/>
  <c r="CF39" i="1"/>
  <c r="CF36" i="1"/>
  <c r="CF16" i="1"/>
  <c r="CF26" i="1"/>
  <c r="CF53" i="1"/>
  <c r="CF63" i="1"/>
  <c r="CF73" i="1"/>
  <c r="CF83" i="1"/>
  <c r="CF33" i="1"/>
  <c r="CF43" i="1"/>
  <c r="CF13" i="1"/>
  <c r="CF60" i="1"/>
  <c r="CD85" i="1"/>
  <c r="AX85" i="1"/>
  <c r="BB12" i="1"/>
  <c r="BB85" i="1" s="1"/>
  <c r="AP85" i="1"/>
  <c r="CF55" i="1"/>
  <c r="CF35" i="1"/>
  <c r="E85" i="1"/>
  <c r="M12" i="1"/>
  <c r="CE12" i="1" s="1"/>
  <c r="CF71" i="1"/>
  <c r="CF81" i="1"/>
  <c r="CF48" i="1"/>
  <c r="CF58" i="1"/>
  <c r="CF68" i="1"/>
  <c r="CF78" i="1"/>
  <c r="CF21" i="1"/>
  <c r="CF31" i="1"/>
  <c r="CF38" i="1"/>
  <c r="O85" i="1"/>
  <c r="AR85" i="1"/>
  <c r="AT85" i="1"/>
  <c r="W85" i="1"/>
  <c r="U85" i="1"/>
  <c r="M85" i="1"/>
  <c r="AA85" i="1"/>
  <c r="BP85" i="1"/>
  <c r="I85" i="1"/>
  <c r="CF12" i="1" l="1"/>
  <c r="CE85" i="1"/>
  <c r="CF85" i="1" s="1"/>
</calcChain>
</file>

<file path=xl/sharedStrings.xml><?xml version="1.0" encoding="utf-8"?>
<sst xmlns="http://schemas.openxmlformats.org/spreadsheetml/2006/main" count="327" uniqueCount="239">
  <si>
    <t xml:space="preserve">                                                                     Central Pension Accounting Office</t>
  </si>
  <si>
    <t>Budget Section</t>
  </si>
  <si>
    <t xml:space="preserve">Rs. in thousands </t>
  </si>
  <si>
    <t>(Rs. in thousands)</t>
  </si>
  <si>
    <t>Circle Code &amp; Description</t>
  </si>
  <si>
    <t>2071.01.101.01</t>
  </si>
  <si>
    <t>2071.01.101.04</t>
  </si>
  <si>
    <t>2071.01.101.05</t>
  </si>
  <si>
    <t>2071.01.101.06</t>
  </si>
  <si>
    <t>2071.01.102.01</t>
  </si>
  <si>
    <t>2071.01.102.04</t>
  </si>
  <si>
    <t>2071.01.102</t>
  </si>
  <si>
    <t>2071.01.104.01</t>
  </si>
  <si>
    <t>104.06</t>
  </si>
  <si>
    <t>2071.01.104.07</t>
  </si>
  <si>
    <t>2071.01.105.02</t>
  </si>
  <si>
    <t>2071.01.105.04</t>
  </si>
  <si>
    <t>2071.01.105.05</t>
  </si>
  <si>
    <t>2071.01.105.06</t>
  </si>
  <si>
    <t>2071.01.106.01</t>
  </si>
  <si>
    <t xml:space="preserve">2071.01.107 </t>
  </si>
  <si>
    <t xml:space="preserve">2071.01.108 </t>
  </si>
  <si>
    <t>2071.01.109-</t>
  </si>
  <si>
    <t>2071.01.111.01</t>
  </si>
  <si>
    <t>2071.01.114.01</t>
  </si>
  <si>
    <t>2071.01.114.02</t>
  </si>
  <si>
    <t>Total</t>
  </si>
  <si>
    <t>2071.01.115.01</t>
  </si>
  <si>
    <t>2071.01.115.04</t>
  </si>
  <si>
    <t>2071.01.115</t>
  </si>
  <si>
    <t>2071.01.116</t>
  </si>
  <si>
    <t>2071.01.117.01</t>
  </si>
  <si>
    <t>2071.01.117.02</t>
  </si>
  <si>
    <t>2071.01.117</t>
  </si>
  <si>
    <t>2071.01.119.01</t>
  </si>
  <si>
    <t>2071.01.120.01</t>
  </si>
  <si>
    <t>2071.01.121.01</t>
  </si>
  <si>
    <t>2071.01.121.02</t>
  </si>
  <si>
    <t>2071.01.200.01</t>
  </si>
  <si>
    <t>2071.01.200</t>
  </si>
  <si>
    <t>2235.60.102.01</t>
  </si>
  <si>
    <t>2235.60.104</t>
  </si>
  <si>
    <t>2235.60.105</t>
  </si>
  <si>
    <t>2235.60.112.01</t>
  </si>
  <si>
    <t>2235.60.200.10</t>
  </si>
  <si>
    <t>Controller Code</t>
  </si>
  <si>
    <t>Superannuation</t>
  </si>
  <si>
    <t>AIS</t>
  </si>
  <si>
    <t>NPS</t>
  </si>
  <si>
    <t>Total 
2071.01.101</t>
  </si>
  <si>
    <t xml:space="preserve"> Commuted Value of Pensions.</t>
  </si>
  <si>
    <t>Total (Voted)</t>
  </si>
  <si>
    <t xml:space="preserve"> Gratuities</t>
  </si>
  <si>
    <t>ORD. PEN. (NPS)</t>
  </si>
  <si>
    <t>Total 
2071.01.104</t>
  </si>
  <si>
    <t xml:space="preserve">Family Penson </t>
  </si>
  <si>
    <t>Total 
2071.01.105</t>
  </si>
  <si>
    <t>High Court Judges</t>
  </si>
  <si>
    <t>Cont. to Pen. And Gratuities</t>
  </si>
  <si>
    <t>Contributions to Provident Fund</t>
  </si>
  <si>
    <t xml:space="preserve"> pension toEmployees of State aided Education institutions</t>
  </si>
  <si>
    <t>Pension to Legislators</t>
  </si>
  <si>
    <t xml:space="preserve">Pen. &amp; other Retd. benefits of President of India </t>
  </si>
  <si>
    <t>other emoluments to the President of India</t>
  </si>
  <si>
    <t>Leave Encashment</t>
  </si>
  <si>
    <t>Ex-Gratia Payment</t>
  </si>
  <si>
    <t>Govt. Contr. for defined Contr. Pen. Scheme</t>
  </si>
  <si>
    <t>Interst on Non-Deposit or delayed deposit of NPS Contribution</t>
  </si>
  <si>
    <t>Payment of Service Charges to NSDL  Under NPS</t>
  </si>
  <si>
    <t>Pensionary Charges in respect of NCT delhi</t>
  </si>
  <si>
    <t>DCPS under UPS (Pool Corpus)</t>
  </si>
  <si>
    <t>DCPS under UPS (Individual  Corpus)</t>
  </si>
  <si>
    <t>Other Pen. ( Ex-gratia payment to families of CPF beneficiaries</t>
  </si>
  <si>
    <t>200.02</t>
  </si>
  <si>
    <t>200.05</t>
  </si>
  <si>
    <t>200.08</t>
  </si>
  <si>
    <t>Pensioner Under Social 
Security Schemes</t>
  </si>
  <si>
    <t>Deposit Linked Insurance Schemes 
Govt. Provident Funds</t>
  </si>
  <si>
    <t>Govt. Emp. Insurance Scheme</t>
  </si>
  <si>
    <t>Other Charges recoverable from NCT  DELHI</t>
  </si>
  <si>
    <t>Other Programmes</t>
  </si>
  <si>
    <t>President of India</t>
  </si>
  <si>
    <t>Charged</t>
  </si>
  <si>
    <t>Voted</t>
  </si>
  <si>
    <t>Grand Total</t>
  </si>
  <si>
    <t>001</t>
  </si>
  <si>
    <t>AGRICULTURE</t>
  </si>
  <si>
    <t>002</t>
  </si>
  <si>
    <t>JAL SHAKTI</t>
  </si>
  <si>
    <t>003</t>
  </si>
  <si>
    <t>CONSUMER AFFAIRS FOOD &amp; PUBLIC DISTRIBUTION</t>
  </si>
  <si>
    <t>004</t>
  </si>
  <si>
    <t>RURAL AREA &amp; DEVELOPMENT</t>
  </si>
  <si>
    <t>005</t>
  </si>
  <si>
    <t>Deptt. Of  FERTILIZER</t>
  </si>
  <si>
    <t>006</t>
  </si>
  <si>
    <t>COMMERCE</t>
  </si>
  <si>
    <t>007</t>
  </si>
  <si>
    <t>HIGHER EDUCATION</t>
  </si>
  <si>
    <t>008</t>
  </si>
  <si>
    <t>SCHOOL EDUCATION AND LITERACY</t>
  </si>
  <si>
    <t>009</t>
  </si>
  <si>
    <t xml:space="preserve">SOCIAL JUSTICE &amp; EMPOWERMENT </t>
  </si>
  <si>
    <t>010</t>
  </si>
  <si>
    <t>POWER</t>
  </si>
  <si>
    <t>011</t>
  </si>
  <si>
    <t xml:space="preserve"> COAL</t>
  </si>
  <si>
    <t>012</t>
  </si>
  <si>
    <t>TRIBAL AFFAIRS</t>
  </si>
  <si>
    <t>013</t>
  </si>
  <si>
    <t>FINANCE (EXP)</t>
  </si>
  <si>
    <t>014</t>
  </si>
  <si>
    <t>FINANCE (ECONOMIC AFFAIRS)</t>
  </si>
  <si>
    <t>016</t>
  </si>
  <si>
    <t>FINANCE(REVENUE)</t>
  </si>
  <si>
    <t>017</t>
  </si>
  <si>
    <t>HEALTH &amp; FAMILY WELFARE</t>
  </si>
  <si>
    <t>018</t>
  </si>
  <si>
    <t>HOME AFFAIRS</t>
  </si>
  <si>
    <t>019</t>
  </si>
  <si>
    <t>INDUSTRY</t>
  </si>
  <si>
    <t>020</t>
  </si>
  <si>
    <t>INFORMATION &amp; BROADCASTING</t>
  </si>
  <si>
    <t>021</t>
  </si>
  <si>
    <t>LABOUR</t>
  </si>
  <si>
    <t>022</t>
  </si>
  <si>
    <t>LAW AND JUSTICE</t>
  </si>
  <si>
    <t>023</t>
  </si>
  <si>
    <t>PLANNING, STATISTICS &amp; P.I.</t>
  </si>
  <si>
    <t>024</t>
  </si>
  <si>
    <t>ROAD TRANSPORT &amp; HIGHWAYS</t>
  </si>
  <si>
    <t>025</t>
  </si>
  <si>
    <t>STEEL</t>
  </si>
  <si>
    <t>026</t>
  </si>
  <si>
    <t>MINES</t>
  </si>
  <si>
    <t>027</t>
  </si>
  <si>
    <t>SUPPLY</t>
  </si>
  <si>
    <t>028</t>
  </si>
  <si>
    <t>CULTURE</t>
  </si>
  <si>
    <t>029</t>
  </si>
  <si>
    <t xml:space="preserve">CIVIL AVIATION &amp; TOURISM </t>
  </si>
  <si>
    <t>030</t>
  </si>
  <si>
    <t>HOUSING AND URBAN AFFAIRS</t>
  </si>
  <si>
    <t>031</t>
  </si>
  <si>
    <t>ATOMIC ENERGY</t>
  </si>
  <si>
    <t>032</t>
  </si>
  <si>
    <t>INFORMATION TECHNOLOGY</t>
  </si>
  <si>
    <t>033</t>
  </si>
  <si>
    <t>PRESIDENT SEC.</t>
  </si>
  <si>
    <t>034</t>
  </si>
  <si>
    <t>PPG &amp; PENSIONS</t>
  </si>
  <si>
    <t>035</t>
  </si>
  <si>
    <t>CBEC</t>
  </si>
  <si>
    <t>036</t>
  </si>
  <si>
    <t xml:space="preserve">CBDT </t>
  </si>
  <si>
    <t>037</t>
  </si>
  <si>
    <t>SCIENCE &amp; TECHNOLOGY</t>
  </si>
  <si>
    <t>038</t>
  </si>
  <si>
    <t>DEPARTMENT OF SPACE</t>
  </si>
  <si>
    <t>039</t>
  </si>
  <si>
    <t>AG(AUDIT) DELHI</t>
  </si>
  <si>
    <t>040</t>
  </si>
  <si>
    <t>LOK SABHA</t>
  </si>
  <si>
    <t>041</t>
  </si>
  <si>
    <t>RAJYA SABHA</t>
  </si>
  <si>
    <t>042</t>
  </si>
  <si>
    <t>NCT DELHI</t>
  </si>
  <si>
    <t>044</t>
  </si>
  <si>
    <t>YOUTH AFFAIRS</t>
  </si>
  <si>
    <t>047</t>
  </si>
  <si>
    <t>WOMEN AND CHILD DEVELOPMENT</t>
  </si>
  <si>
    <t>049</t>
  </si>
  <si>
    <t>A.G. CALCUTTA</t>
  </si>
  <si>
    <t>051</t>
  </si>
  <si>
    <t>A.G. CHANDIGARH</t>
  </si>
  <si>
    <t>073</t>
  </si>
  <si>
    <t>CGDA ( CIVIL)</t>
  </si>
  <si>
    <t>075</t>
  </si>
  <si>
    <t>ANDAMAN NICOBAR ADMN.</t>
  </si>
  <si>
    <t>077</t>
  </si>
  <si>
    <t>NEW AND RENEWABLE ENERGY</t>
  </si>
  <si>
    <t>078</t>
  </si>
  <si>
    <t>EXTERNAL AFFAIRS</t>
  </si>
  <si>
    <t>079</t>
  </si>
  <si>
    <t>ENVIRONMENT, FOREST &amp; CLIMATE CHANGE</t>
  </si>
  <si>
    <t>080</t>
  </si>
  <si>
    <t>FOOD PROCESSING</t>
  </si>
  <si>
    <t>081</t>
  </si>
  <si>
    <t>EARTH SCIENCE</t>
  </si>
  <si>
    <t>082</t>
  </si>
  <si>
    <t xml:space="preserve">CPAO </t>
  </si>
  <si>
    <t>083</t>
  </si>
  <si>
    <t>CHEMICAL AND PETRO CHEMICAL</t>
  </si>
  <si>
    <t>084</t>
  </si>
  <si>
    <t>ELECTION COMMISSION</t>
  </si>
  <si>
    <t>085</t>
  </si>
  <si>
    <t>LAKSHADWEEP ISLANDS</t>
  </si>
  <si>
    <t>086</t>
  </si>
  <si>
    <t>COMPANY AFFAIRS</t>
  </si>
  <si>
    <t>088</t>
  </si>
  <si>
    <t>MINISTRY OF SHIPPING</t>
  </si>
  <si>
    <t>089</t>
  </si>
  <si>
    <t>PANCHAYATI RAJ</t>
  </si>
  <si>
    <t>090</t>
  </si>
  <si>
    <t>DIPAM</t>
  </si>
  <si>
    <t>092</t>
  </si>
  <si>
    <t>MINISTRY OF MINIORITY AFFAIRS</t>
  </si>
  <si>
    <t>093</t>
  </si>
  <si>
    <t>PETROLEUM &amp; NATURAL GAS</t>
  </si>
  <si>
    <t>094</t>
  </si>
  <si>
    <t xml:space="preserve">POSTAL DEPARTMENT </t>
  </si>
  <si>
    <t>095</t>
  </si>
  <si>
    <t>TELECOMMUNICATION</t>
  </si>
  <si>
    <t>097</t>
  </si>
  <si>
    <t>CGDA(DEFENCE)</t>
  </si>
  <si>
    <t>098</t>
  </si>
  <si>
    <t>NER</t>
  </si>
  <si>
    <t>115</t>
  </si>
  <si>
    <t>DRINKING WATER &amp; SANITATION</t>
  </si>
  <si>
    <t>Deptt.of FINANCIAL SERVICES</t>
  </si>
  <si>
    <t>117</t>
  </si>
  <si>
    <t>SKILL DEVELOPMENT</t>
  </si>
  <si>
    <t>118</t>
  </si>
  <si>
    <t>FISHERIES,ANIMAL HUSBANDRY &amp; DAIRYING</t>
  </si>
  <si>
    <t>119</t>
  </si>
  <si>
    <t>Union Territory Ladakh</t>
  </si>
  <si>
    <t>120</t>
  </si>
  <si>
    <t>UT Dadra and Nagar Haveli and Daman and Diu</t>
  </si>
  <si>
    <t>121</t>
  </si>
  <si>
    <t>Department of Public enterprises</t>
  </si>
  <si>
    <t>122</t>
  </si>
  <si>
    <t>Ministry of Cooperation</t>
  </si>
  <si>
    <t>123</t>
  </si>
  <si>
    <t>Textiles</t>
  </si>
  <si>
    <t>TOTAL</t>
  </si>
  <si>
    <t>2071.01.903.01</t>
  </si>
  <si>
    <t>Total 2071 +2235</t>
  </si>
  <si>
    <t>BE  Allotted  2026-27</t>
  </si>
  <si>
    <t>Deduct Amount met from Reserve Fund for UPS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</si>
</sst>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1" fontId="3" fillId="3" borderId="0" xfId="0" applyNumberFormat="1" applyFont="1" applyFill="1" applyBorder="1" applyAlignment="1"/>
    <xf numFmtId="1" fontId="4" fillId="3" borderId="0" xfId="0" applyNumberFormat="1" applyFont="1" applyFill="1" applyBorder="1"/>
    <xf numFmtId="1" fontId="2" fillId="3" borderId="0" xfId="0" applyNumberFormat="1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/>
    <xf numFmtId="1" fontId="5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/>
    <xf numFmtId="49" fontId="4" fillId="3" borderId="1" xfId="0" applyNumberFormat="1" applyFont="1" applyFill="1" applyBorder="1" applyAlignment="1"/>
    <xf numFmtId="2" fontId="4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/>
    <xf numFmtId="1" fontId="4" fillId="3" borderId="0" xfId="0" applyNumberFormat="1" applyFont="1" applyFill="1" applyBorder="1" applyAlignment="1"/>
    <xf numFmtId="1" fontId="6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vertical="top" wrapText="1"/>
    </xf>
    <xf numFmtId="1" fontId="6" fillId="3" borderId="0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1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8" fillId="3" borderId="1" xfId="0" applyFont="1" applyFill="1" applyBorder="1"/>
    <xf numFmtId="0" fontId="7" fillId="3" borderId="1" xfId="1" applyFont="1" applyFill="1" applyBorder="1" applyAlignment="1">
      <alignment horizontal="center"/>
    </xf>
    <xf numFmtId="0" fontId="0" fillId="3" borderId="1" xfId="0" applyFill="1" applyBorder="1"/>
    <xf numFmtId="1" fontId="7" fillId="3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/>
    <xf numFmtId="1" fontId="5" fillId="3" borderId="0" xfId="0" applyNumberFormat="1" applyFont="1" applyFill="1" applyBorder="1"/>
    <xf numFmtId="49" fontId="7" fillId="3" borderId="1" xfId="1" quotePrefix="1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1" fontId="5" fillId="3" borderId="1" xfId="0" applyNumberFormat="1" applyFont="1" applyFill="1" applyBorder="1" applyAlignment="1">
      <alignment horizontal="right"/>
    </xf>
    <xf numFmtId="49" fontId="4" fillId="3" borderId="0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" fontId="4" fillId="3" borderId="0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/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53"/>
  <sheetViews>
    <sheetView tabSelected="1" topLeftCell="A5" zoomScaleNormal="100" zoomScaleSheetLayoutView="115" workbookViewId="0">
      <pane xSplit="3" ySplit="5" topLeftCell="AS52" activePane="bottomRight" state="frozen"/>
      <selection activeCell="A5" sqref="A5"/>
      <selection pane="topRight" activeCell="D5" sqref="D5"/>
      <selection pane="bottomLeft" activeCell="A10" sqref="A10"/>
      <selection pane="bottomRight" activeCell="BE66" sqref="BE66"/>
    </sheetView>
  </sheetViews>
  <sheetFormatPr defaultColWidth="19.85546875" defaultRowHeight="15.75" x14ac:dyDescent="0.25"/>
  <cols>
    <col min="1" max="1" width="4.5703125" style="2" customWidth="1"/>
    <col min="2" max="2" width="9.5703125" style="38" customWidth="1"/>
    <col min="3" max="3" width="45.7109375" style="2" customWidth="1"/>
    <col min="4" max="6" width="14.7109375" style="2" customWidth="1"/>
    <col min="7" max="7" width="12.5703125" style="2" customWidth="1"/>
    <col min="8" max="8" width="12" style="2" customWidth="1"/>
    <col min="9" max="9" width="14.7109375" style="2" customWidth="1"/>
    <col min="10" max="10" width="14.28515625" style="2" customWidth="1"/>
    <col min="11" max="11" width="18.42578125" style="2" customWidth="1"/>
    <col min="12" max="12" width="19.140625" style="2" customWidth="1"/>
    <col min="13" max="13" width="19" style="2" customWidth="1"/>
    <col min="14" max="14" width="11.28515625" style="2" customWidth="1"/>
    <col min="15" max="15" width="12.5703125" style="2" customWidth="1"/>
    <col min="16" max="16" width="10.28515625" style="2" customWidth="1"/>
    <col min="17" max="17" width="8.140625" style="2" customWidth="1"/>
    <col min="18" max="18" width="9.140625" style="2" customWidth="1"/>
    <col min="19" max="19" width="8" style="2" customWidth="1"/>
    <col min="20" max="20" width="9.28515625" style="2" customWidth="1"/>
    <col min="21" max="21" width="15.140625" style="2" customWidth="1"/>
    <col min="22" max="22" width="7.85546875" style="2" customWidth="1"/>
    <col min="23" max="23" width="13.140625" style="2" customWidth="1"/>
    <col min="24" max="24" width="12.28515625" style="2" customWidth="1"/>
    <col min="25" max="25" width="11.7109375" style="2" customWidth="1"/>
    <col min="26" max="26" width="11.28515625" style="2" customWidth="1"/>
    <col min="27" max="27" width="12.5703125" style="2" customWidth="1"/>
    <col min="28" max="28" width="13.42578125" style="2" customWidth="1"/>
    <col min="29" max="29" width="9" style="2" customWidth="1"/>
    <col min="30" max="30" width="10.140625" style="2" customWidth="1"/>
    <col min="31" max="31" width="8.7109375" style="2" customWidth="1"/>
    <col min="32" max="32" width="8.85546875" style="2" customWidth="1"/>
    <col min="33" max="33" width="11.7109375" style="2" customWidth="1"/>
    <col min="34" max="34" width="12.140625" style="2" customWidth="1"/>
    <col min="35" max="35" width="11.140625" style="2" customWidth="1"/>
    <col min="36" max="36" width="13" style="2" customWidth="1"/>
    <col min="37" max="37" width="9.7109375" style="2" customWidth="1"/>
    <col min="38" max="38" width="13.140625" style="2" customWidth="1"/>
    <col min="39" max="39" width="7.7109375" style="2" customWidth="1"/>
    <col min="40" max="41" width="8.140625" style="2" customWidth="1"/>
    <col min="42" max="42" width="10" style="2" customWidth="1"/>
    <col min="43" max="43" width="9.85546875" style="2" customWidth="1"/>
    <col min="44" max="44" width="11.85546875" style="2" customWidth="1"/>
    <col min="45" max="45" width="13.85546875" style="2" customWidth="1"/>
    <col min="46" max="46" width="11.7109375" style="2" customWidth="1"/>
    <col min="47" max="47" width="8.42578125" style="2" customWidth="1"/>
    <col min="48" max="48" width="7.5703125" style="2" customWidth="1"/>
    <col min="49" max="49" width="10.140625" style="2" customWidth="1"/>
    <col min="50" max="50" width="14.42578125" style="2" customWidth="1"/>
    <col min="51" max="51" width="12.5703125" style="2" customWidth="1"/>
    <col min="52" max="56" width="11.5703125" style="2" customWidth="1"/>
    <col min="57" max="57" width="11.28515625" style="2" customWidth="1"/>
    <col min="58" max="63" width="12" style="2" customWidth="1"/>
    <col min="64" max="64" width="13.42578125" style="2" customWidth="1"/>
    <col min="65" max="65" width="8.85546875" style="2" customWidth="1"/>
    <col min="66" max="66" width="9.85546875" style="2" customWidth="1"/>
    <col min="67" max="67" width="10.85546875" style="2" customWidth="1"/>
    <col min="68" max="68" width="12.42578125" style="2" customWidth="1"/>
    <col min="69" max="69" width="11.28515625" style="2" customWidth="1"/>
    <col min="70" max="70" width="12.42578125" style="2" customWidth="1"/>
    <col min="71" max="71" width="9.140625" style="2" customWidth="1"/>
    <col min="72" max="72" width="7" style="2" customWidth="1"/>
    <col min="73" max="73" width="11.140625" style="2" customWidth="1"/>
    <col min="74" max="74" width="12.7109375" style="2" customWidth="1"/>
    <col min="75" max="75" width="9.85546875" style="2" customWidth="1"/>
    <col min="76" max="76" width="10.5703125" style="2" customWidth="1"/>
    <col min="77" max="77" width="8.7109375" style="2" customWidth="1"/>
    <col min="78" max="78" width="10" style="2" customWidth="1"/>
    <col min="79" max="79" width="7.42578125" style="2" customWidth="1"/>
    <col min="80" max="80" width="8" style="2" customWidth="1"/>
    <col min="81" max="81" width="10.5703125" style="2" customWidth="1"/>
    <col min="82" max="82" width="13.140625" style="2" customWidth="1"/>
    <col min="83" max="83" width="16.28515625" style="2" customWidth="1"/>
    <col min="84" max="84" width="14.7109375" style="2" customWidth="1"/>
    <col min="85" max="85" width="7" style="2" customWidth="1"/>
    <col min="86" max="16384" width="19.85546875" style="2"/>
  </cols>
  <sheetData>
    <row r="1" spans="1:85" ht="20.25" hidden="1" x14ac:dyDescent="0.3">
      <c r="A1" s="50" t="s">
        <v>0</v>
      </c>
      <c r="B1" s="50"/>
      <c r="C1" s="50"/>
      <c r="D1" s="50"/>
      <c r="E1" s="50"/>
      <c r="F1" s="50"/>
      <c r="G1" s="50"/>
      <c r="H1" s="50"/>
      <c r="I1" s="1"/>
    </row>
    <row r="2" spans="1:85" ht="20.25" hidden="1" x14ac:dyDescent="0.3">
      <c r="A2" s="3"/>
      <c r="B2" s="3"/>
      <c r="C2" s="3"/>
      <c r="D2" s="3"/>
      <c r="E2" s="3"/>
      <c r="F2" s="3"/>
      <c r="G2" s="3"/>
      <c r="H2" s="3"/>
      <c r="I2" s="1"/>
    </row>
    <row r="3" spans="1:85" ht="20.25" hidden="1" x14ac:dyDescent="0.3">
      <c r="A3" s="3"/>
      <c r="B3" s="3"/>
      <c r="C3" s="3"/>
      <c r="D3" s="3"/>
      <c r="E3" s="3"/>
      <c r="F3" s="3"/>
      <c r="G3" s="3"/>
      <c r="H3" s="3"/>
      <c r="I3" s="1"/>
    </row>
    <row r="4" spans="1:85" ht="20.25" hidden="1" x14ac:dyDescent="0.3">
      <c r="A4" s="51" t="s">
        <v>237</v>
      </c>
      <c r="B4" s="51"/>
      <c r="C4" s="51"/>
      <c r="D4" s="51" t="s">
        <v>1</v>
      </c>
      <c r="E4" s="51"/>
      <c r="F4" s="51"/>
      <c r="G4" s="51"/>
      <c r="H4" s="51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</row>
    <row r="5" spans="1:85" x14ac:dyDescent="0.25">
      <c r="A5" s="51"/>
      <c r="B5" s="51"/>
      <c r="C5" s="51"/>
      <c r="D5" s="6"/>
      <c r="E5" s="6"/>
      <c r="F5" s="6"/>
      <c r="G5" s="48" t="s">
        <v>2</v>
      </c>
      <c r="H5" s="48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8" t="s">
        <v>3</v>
      </c>
      <c r="AM5" s="48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</row>
    <row r="6" spans="1:85" s="11" customFormat="1" x14ac:dyDescent="0.25">
      <c r="A6" s="7"/>
      <c r="B6" s="8"/>
      <c r="C6" s="7" t="s">
        <v>4</v>
      </c>
      <c r="D6" s="48" t="s">
        <v>5</v>
      </c>
      <c r="E6" s="48"/>
      <c r="F6" s="7" t="s">
        <v>6</v>
      </c>
      <c r="G6" s="7" t="s">
        <v>7</v>
      </c>
      <c r="H6" s="7" t="s">
        <v>8</v>
      </c>
      <c r="I6" s="7"/>
      <c r="J6" s="43" t="s">
        <v>9</v>
      </c>
      <c r="K6" s="43"/>
      <c r="L6" s="7" t="s">
        <v>10</v>
      </c>
      <c r="M6" s="7" t="s">
        <v>11</v>
      </c>
      <c r="N6" s="43" t="s">
        <v>12</v>
      </c>
      <c r="O6" s="43"/>
      <c r="P6" s="8">
        <v>104.04</v>
      </c>
      <c r="Q6" s="8">
        <v>104.05</v>
      </c>
      <c r="R6" s="8" t="s">
        <v>13</v>
      </c>
      <c r="S6" s="52" t="s">
        <v>14</v>
      </c>
      <c r="T6" s="52"/>
      <c r="U6" s="7"/>
      <c r="V6" s="43" t="s">
        <v>15</v>
      </c>
      <c r="W6" s="43"/>
      <c r="X6" s="7" t="s">
        <v>16</v>
      </c>
      <c r="Y6" s="7" t="s">
        <v>17</v>
      </c>
      <c r="Z6" s="7" t="s">
        <v>18</v>
      </c>
      <c r="AA6" s="7"/>
      <c r="AB6" s="7" t="s">
        <v>19</v>
      </c>
      <c r="AC6" s="9">
        <v>106.03</v>
      </c>
      <c r="AD6" s="43" t="s">
        <v>20</v>
      </c>
      <c r="AE6" s="43"/>
      <c r="AF6" s="43" t="s">
        <v>21</v>
      </c>
      <c r="AG6" s="43"/>
      <c r="AH6" s="43" t="s">
        <v>22</v>
      </c>
      <c r="AI6" s="43"/>
      <c r="AJ6" s="43" t="s">
        <v>23</v>
      </c>
      <c r="AK6" s="43"/>
      <c r="AL6" s="48" t="s">
        <v>24</v>
      </c>
      <c r="AM6" s="48"/>
      <c r="AN6" s="7" t="s">
        <v>25</v>
      </c>
      <c r="AO6" s="7"/>
      <c r="AP6" s="7" t="s">
        <v>26</v>
      </c>
      <c r="AQ6" s="43" t="s">
        <v>27</v>
      </c>
      <c r="AR6" s="43"/>
      <c r="AS6" s="7" t="s">
        <v>28</v>
      </c>
      <c r="AT6" s="7" t="s">
        <v>29</v>
      </c>
      <c r="AU6" s="43" t="s">
        <v>30</v>
      </c>
      <c r="AV6" s="43"/>
      <c r="AW6" s="43" t="s">
        <v>31</v>
      </c>
      <c r="AX6" s="43"/>
      <c r="AY6" s="48" t="s">
        <v>32</v>
      </c>
      <c r="AZ6" s="48"/>
      <c r="BA6" s="44" t="s">
        <v>33</v>
      </c>
      <c r="BB6" s="45"/>
      <c r="BC6" s="48" t="s">
        <v>34</v>
      </c>
      <c r="BD6" s="48"/>
      <c r="BE6" s="48" t="s">
        <v>35</v>
      </c>
      <c r="BF6" s="48"/>
      <c r="BG6" s="48" t="s">
        <v>36</v>
      </c>
      <c r="BH6" s="48"/>
      <c r="BI6" s="48" t="s">
        <v>37</v>
      </c>
      <c r="BJ6" s="48"/>
      <c r="BK6" s="49" t="s">
        <v>38</v>
      </c>
      <c r="BL6" s="49"/>
      <c r="BM6" s="10"/>
      <c r="BN6" s="43"/>
      <c r="BO6" s="43"/>
      <c r="BP6" s="7" t="s">
        <v>39</v>
      </c>
      <c r="BQ6" s="44" t="s">
        <v>235</v>
      </c>
      <c r="BR6" s="45"/>
      <c r="BS6" s="43" t="s">
        <v>40</v>
      </c>
      <c r="BT6" s="43"/>
      <c r="BU6" s="43" t="s">
        <v>41</v>
      </c>
      <c r="BV6" s="43"/>
      <c r="BW6" s="43" t="s">
        <v>42</v>
      </c>
      <c r="BX6" s="43"/>
      <c r="BY6" s="43" t="s">
        <v>43</v>
      </c>
      <c r="BZ6" s="43"/>
      <c r="CA6" s="43" t="s">
        <v>44</v>
      </c>
      <c r="CB6" s="43"/>
      <c r="CC6" s="7"/>
      <c r="CD6" s="7"/>
      <c r="CE6" s="7"/>
      <c r="CF6" s="7"/>
      <c r="CG6" s="7"/>
    </row>
    <row r="7" spans="1:85" s="15" customFormat="1" ht="39" customHeight="1" x14ac:dyDescent="0.25">
      <c r="A7" s="12"/>
      <c r="B7" s="13" t="s">
        <v>45</v>
      </c>
      <c r="C7" s="12"/>
      <c r="D7" s="42" t="s">
        <v>46</v>
      </c>
      <c r="E7" s="42"/>
      <c r="F7" s="12" t="s">
        <v>47</v>
      </c>
      <c r="G7" s="12" t="s">
        <v>48</v>
      </c>
      <c r="H7" s="12" t="s">
        <v>48</v>
      </c>
      <c r="I7" s="12" t="s">
        <v>49</v>
      </c>
      <c r="J7" s="42" t="s">
        <v>50</v>
      </c>
      <c r="K7" s="42"/>
      <c r="L7" s="12" t="s">
        <v>47</v>
      </c>
      <c r="M7" s="12" t="s">
        <v>51</v>
      </c>
      <c r="N7" s="42" t="s">
        <v>52</v>
      </c>
      <c r="O7" s="42"/>
      <c r="P7" s="12" t="s">
        <v>47</v>
      </c>
      <c r="Q7" s="12" t="s">
        <v>48</v>
      </c>
      <c r="R7" s="12" t="s">
        <v>48</v>
      </c>
      <c r="S7" s="42" t="s">
        <v>53</v>
      </c>
      <c r="T7" s="42"/>
      <c r="U7" s="12" t="s">
        <v>54</v>
      </c>
      <c r="V7" s="42" t="s">
        <v>55</v>
      </c>
      <c r="W7" s="42"/>
      <c r="X7" s="12" t="s">
        <v>47</v>
      </c>
      <c r="Y7" s="12" t="s">
        <v>48</v>
      </c>
      <c r="Z7" s="12" t="s">
        <v>48</v>
      </c>
      <c r="AA7" s="12" t="s">
        <v>56</v>
      </c>
      <c r="AB7" s="42" t="s">
        <v>57</v>
      </c>
      <c r="AC7" s="42"/>
      <c r="AD7" s="42" t="s">
        <v>58</v>
      </c>
      <c r="AE7" s="42"/>
      <c r="AF7" s="42" t="s">
        <v>59</v>
      </c>
      <c r="AG7" s="42"/>
      <c r="AH7" s="42" t="s">
        <v>60</v>
      </c>
      <c r="AI7" s="42"/>
      <c r="AJ7" s="42" t="s">
        <v>61</v>
      </c>
      <c r="AK7" s="42"/>
      <c r="AL7" s="42" t="s">
        <v>62</v>
      </c>
      <c r="AM7" s="42"/>
      <c r="AN7" s="42" t="s">
        <v>63</v>
      </c>
      <c r="AO7" s="42"/>
      <c r="AP7" s="12">
        <v>114</v>
      </c>
      <c r="AQ7" s="42" t="s">
        <v>64</v>
      </c>
      <c r="AR7" s="42"/>
      <c r="AS7" s="12" t="s">
        <v>47</v>
      </c>
      <c r="AT7" s="12" t="s">
        <v>26</v>
      </c>
      <c r="AU7" s="42" t="s">
        <v>65</v>
      </c>
      <c r="AV7" s="42"/>
      <c r="AW7" s="42" t="s">
        <v>66</v>
      </c>
      <c r="AX7" s="42"/>
      <c r="AY7" s="42" t="s">
        <v>67</v>
      </c>
      <c r="AZ7" s="42"/>
      <c r="BA7" s="46" t="s">
        <v>26</v>
      </c>
      <c r="BB7" s="47"/>
      <c r="BC7" s="42" t="s">
        <v>68</v>
      </c>
      <c r="BD7" s="42"/>
      <c r="BE7" s="42" t="s">
        <v>69</v>
      </c>
      <c r="BF7" s="42"/>
      <c r="BG7" s="42" t="s">
        <v>70</v>
      </c>
      <c r="BH7" s="42"/>
      <c r="BI7" s="42" t="s">
        <v>71</v>
      </c>
      <c r="BJ7" s="42"/>
      <c r="BK7" s="42" t="s">
        <v>72</v>
      </c>
      <c r="BL7" s="42"/>
      <c r="BM7" s="13" t="s">
        <v>73</v>
      </c>
      <c r="BN7" s="14" t="s">
        <v>74</v>
      </c>
      <c r="BO7" s="14" t="s">
        <v>75</v>
      </c>
      <c r="BP7" s="14" t="s">
        <v>26</v>
      </c>
      <c r="BQ7" s="46" t="s">
        <v>238</v>
      </c>
      <c r="BR7" s="47"/>
      <c r="BS7" s="42" t="s">
        <v>76</v>
      </c>
      <c r="BT7" s="42"/>
      <c r="BU7" s="42" t="s">
        <v>77</v>
      </c>
      <c r="BV7" s="42"/>
      <c r="BW7" s="42" t="s">
        <v>78</v>
      </c>
      <c r="BX7" s="42"/>
      <c r="BY7" s="42" t="s">
        <v>79</v>
      </c>
      <c r="BZ7" s="42"/>
      <c r="CA7" s="42" t="s">
        <v>80</v>
      </c>
      <c r="CB7" s="42"/>
      <c r="CC7" s="12"/>
      <c r="CD7" s="42" t="s">
        <v>236</v>
      </c>
      <c r="CE7" s="42"/>
      <c r="CF7" s="42"/>
      <c r="CG7" s="12"/>
    </row>
    <row r="8" spans="1:85" s="18" customFormat="1" ht="12.75" hidden="1" x14ac:dyDescent="0.2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 t="s">
        <v>81</v>
      </c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1:85" s="18" customFormat="1" ht="12.75" x14ac:dyDescent="0.2">
      <c r="A9" s="16"/>
      <c r="B9" s="17"/>
      <c r="C9" s="16"/>
      <c r="D9" s="16" t="s">
        <v>82</v>
      </c>
      <c r="E9" s="16" t="s">
        <v>83</v>
      </c>
      <c r="F9" s="16" t="s">
        <v>83</v>
      </c>
      <c r="G9" s="16" t="s">
        <v>83</v>
      </c>
      <c r="H9" s="16" t="s">
        <v>83</v>
      </c>
      <c r="I9" s="16" t="s">
        <v>83</v>
      </c>
      <c r="J9" s="16" t="s">
        <v>82</v>
      </c>
      <c r="K9" s="16" t="s">
        <v>83</v>
      </c>
      <c r="L9" s="16" t="s">
        <v>83</v>
      </c>
      <c r="M9" s="16" t="s">
        <v>83</v>
      </c>
      <c r="N9" s="16" t="s">
        <v>82</v>
      </c>
      <c r="O9" s="16" t="s">
        <v>83</v>
      </c>
      <c r="P9" s="16" t="s">
        <v>83</v>
      </c>
      <c r="Q9" s="16" t="s">
        <v>83</v>
      </c>
      <c r="R9" s="16" t="s">
        <v>83</v>
      </c>
      <c r="S9" s="16" t="s">
        <v>82</v>
      </c>
      <c r="T9" s="16" t="s">
        <v>83</v>
      </c>
      <c r="U9" s="16" t="s">
        <v>83</v>
      </c>
      <c r="V9" s="16" t="s">
        <v>82</v>
      </c>
      <c r="W9" s="16" t="s">
        <v>83</v>
      </c>
      <c r="X9" s="16" t="s">
        <v>83</v>
      </c>
      <c r="Y9" s="16" t="s">
        <v>83</v>
      </c>
      <c r="Z9" s="16" t="s">
        <v>83</v>
      </c>
      <c r="AA9" s="16" t="s">
        <v>83</v>
      </c>
      <c r="AB9" s="16" t="s">
        <v>82</v>
      </c>
      <c r="AC9" s="16" t="s">
        <v>82</v>
      </c>
      <c r="AD9" s="16" t="s">
        <v>82</v>
      </c>
      <c r="AE9" s="16" t="s">
        <v>83</v>
      </c>
      <c r="AF9" s="16" t="s">
        <v>82</v>
      </c>
      <c r="AG9" s="16" t="s">
        <v>83</v>
      </c>
      <c r="AH9" s="16" t="s">
        <v>82</v>
      </c>
      <c r="AI9" s="16" t="s">
        <v>83</v>
      </c>
      <c r="AJ9" s="16" t="s">
        <v>82</v>
      </c>
      <c r="AK9" s="16" t="s">
        <v>83</v>
      </c>
      <c r="AL9" s="16" t="s">
        <v>82</v>
      </c>
      <c r="AM9" s="16" t="s">
        <v>83</v>
      </c>
      <c r="AN9" s="16" t="s">
        <v>82</v>
      </c>
      <c r="AO9" s="16" t="s">
        <v>83</v>
      </c>
      <c r="AP9" s="16"/>
      <c r="AQ9" s="16" t="s">
        <v>82</v>
      </c>
      <c r="AR9" s="16" t="s">
        <v>83</v>
      </c>
      <c r="AS9" s="16" t="s">
        <v>83</v>
      </c>
      <c r="AT9" s="16" t="s">
        <v>83</v>
      </c>
      <c r="AU9" s="16" t="s">
        <v>82</v>
      </c>
      <c r="AV9" s="16" t="s">
        <v>83</v>
      </c>
      <c r="AW9" s="16" t="s">
        <v>82</v>
      </c>
      <c r="AX9" s="16" t="s">
        <v>83</v>
      </c>
      <c r="AY9" s="16" t="s">
        <v>82</v>
      </c>
      <c r="AZ9" s="16" t="s">
        <v>83</v>
      </c>
      <c r="BA9" s="16" t="s">
        <v>82</v>
      </c>
      <c r="BB9" s="16" t="s">
        <v>83</v>
      </c>
      <c r="BC9" s="16" t="s">
        <v>82</v>
      </c>
      <c r="BD9" s="16" t="s">
        <v>83</v>
      </c>
      <c r="BE9" s="16" t="s">
        <v>82</v>
      </c>
      <c r="BF9" s="16" t="s">
        <v>83</v>
      </c>
      <c r="BG9" s="16" t="s">
        <v>82</v>
      </c>
      <c r="BH9" s="16" t="s">
        <v>83</v>
      </c>
      <c r="BI9" s="16" t="s">
        <v>82</v>
      </c>
      <c r="BJ9" s="16" t="s">
        <v>83</v>
      </c>
      <c r="BK9" s="16" t="s">
        <v>82</v>
      </c>
      <c r="BL9" s="16" t="s">
        <v>83</v>
      </c>
      <c r="BM9" s="16" t="s">
        <v>83</v>
      </c>
      <c r="BN9" s="16" t="s">
        <v>83</v>
      </c>
      <c r="BO9" s="16" t="s">
        <v>83</v>
      </c>
      <c r="BP9" s="16" t="s">
        <v>83</v>
      </c>
      <c r="BQ9" s="16" t="s">
        <v>82</v>
      </c>
      <c r="BR9" s="16" t="s">
        <v>83</v>
      </c>
      <c r="BS9" s="16" t="s">
        <v>82</v>
      </c>
      <c r="BT9" s="16" t="s">
        <v>83</v>
      </c>
      <c r="BU9" s="16" t="s">
        <v>82</v>
      </c>
      <c r="BV9" s="16" t="s">
        <v>83</v>
      </c>
      <c r="BW9" s="16" t="s">
        <v>82</v>
      </c>
      <c r="BX9" s="16" t="s">
        <v>83</v>
      </c>
      <c r="BY9" s="16" t="s">
        <v>82</v>
      </c>
      <c r="BZ9" s="16" t="s">
        <v>83</v>
      </c>
      <c r="CA9" s="16" t="s">
        <v>82</v>
      </c>
      <c r="CB9" s="16" t="s">
        <v>83</v>
      </c>
      <c r="CC9" s="16"/>
      <c r="CD9" s="16" t="s">
        <v>82</v>
      </c>
      <c r="CE9" s="16" t="s">
        <v>83</v>
      </c>
      <c r="CF9" s="16" t="s">
        <v>84</v>
      </c>
      <c r="CG9" s="16"/>
    </row>
    <row r="10" spans="1:85" x14ac:dyDescent="0.25">
      <c r="A10" s="19">
        <v>1</v>
      </c>
      <c r="B10" s="20" t="s">
        <v>85</v>
      </c>
      <c r="C10" s="21" t="s">
        <v>86</v>
      </c>
      <c r="D10" s="22"/>
      <c r="E10" s="23">
        <v>27522</v>
      </c>
      <c r="F10" s="23"/>
      <c r="G10" s="23"/>
      <c r="H10" s="23"/>
      <c r="I10" s="23">
        <f>E10+F10+G10+H10</f>
        <v>27522</v>
      </c>
      <c r="J10" s="5"/>
      <c r="K10" s="5">
        <v>226770</v>
      </c>
      <c r="L10" s="5"/>
      <c r="M10" s="5">
        <f>K10+L10</f>
        <v>226770</v>
      </c>
      <c r="N10" s="5"/>
      <c r="O10" s="5">
        <v>297592</v>
      </c>
      <c r="P10" s="5"/>
      <c r="Q10" s="5">
        <v>3200</v>
      </c>
      <c r="R10" s="5"/>
      <c r="S10" s="5"/>
      <c r="T10" s="5"/>
      <c r="U10" s="5">
        <f>O10+P10+Q10+R10+T10</f>
        <v>300792</v>
      </c>
      <c r="V10" s="7"/>
      <c r="W10" s="7">
        <v>8000</v>
      </c>
      <c r="X10" s="7"/>
      <c r="Y10" s="7">
        <v>500</v>
      </c>
      <c r="Z10" s="7"/>
      <c r="AA10" s="7">
        <f>W10+X10+Y10+Z10</f>
        <v>8500</v>
      </c>
      <c r="AB10" s="5"/>
      <c r="AC10" s="5"/>
      <c r="AD10" s="5"/>
      <c r="AE10" s="5">
        <v>1200</v>
      </c>
      <c r="AF10" s="5"/>
      <c r="AG10" s="5">
        <v>150</v>
      </c>
      <c r="AH10" s="5"/>
      <c r="AI10" s="5"/>
      <c r="AJ10" s="5"/>
      <c r="AK10" s="5"/>
      <c r="AL10" s="5"/>
      <c r="AM10" s="5"/>
      <c r="AN10" s="5"/>
      <c r="AO10" s="5"/>
      <c r="AP10" s="5">
        <f>AL10+AN10</f>
        <v>0</v>
      </c>
      <c r="AQ10" s="5"/>
      <c r="AR10" s="5">
        <v>227296</v>
      </c>
      <c r="AS10" s="5"/>
      <c r="AT10" s="5">
        <f>AR10+AS10</f>
        <v>227296</v>
      </c>
      <c r="AU10" s="5"/>
      <c r="AV10" s="5"/>
      <c r="AW10" s="5"/>
      <c r="AX10" s="5">
        <v>295353</v>
      </c>
      <c r="AY10" s="5"/>
      <c r="AZ10" s="5"/>
      <c r="BA10" s="5">
        <f>AW10+AY10</f>
        <v>0</v>
      </c>
      <c r="BB10" s="5">
        <f>AX10+AZ10</f>
        <v>295353</v>
      </c>
      <c r="BC10" s="5"/>
      <c r="BD10" s="5"/>
      <c r="BE10" s="5"/>
      <c r="BF10" s="5"/>
      <c r="BG10" s="5"/>
      <c r="BH10" s="5"/>
      <c r="BI10" s="5"/>
      <c r="BJ10" s="5">
        <v>1200</v>
      </c>
      <c r="BK10" s="5"/>
      <c r="BL10" s="5"/>
      <c r="BM10" s="5"/>
      <c r="BN10" s="5"/>
      <c r="BO10" s="5"/>
      <c r="BP10" s="5">
        <f>BL10+BM10+BN10+BO10</f>
        <v>0</v>
      </c>
      <c r="BQ10" s="5"/>
      <c r="BR10" s="5"/>
      <c r="BS10" s="5"/>
      <c r="BT10" s="5"/>
      <c r="BU10" s="5"/>
      <c r="BV10" s="5">
        <v>1290</v>
      </c>
      <c r="BW10" s="5"/>
      <c r="BX10" s="5"/>
      <c r="BY10" s="5"/>
      <c r="BZ10" s="5"/>
      <c r="CA10" s="5"/>
      <c r="CB10" s="5">
        <v>60</v>
      </c>
      <c r="CC10" s="5"/>
      <c r="CD10" s="24">
        <f t="shared" ref="CD10:CD41" si="0">D10+J10+N10+S10+V10+AB10+AC10+AD10+AF10+AH10+AJ10+AL10+AN10+AQ10+AU10+AW10+AY10+BE10+BK10+BQ10+BS10+BU10+BW10+BY10+CA10+BC10+BG10+BI10</f>
        <v>0</v>
      </c>
      <c r="CE10" s="5">
        <f t="shared" ref="CE10:CE73" si="1">I10+M10+U10+AA10+AE10+AG10+AI10+AK10+AM10+AO10+AT10+AV10+AX10+BF10+BP10+BR10+BT10+BV10+BX10+BZ10+CB10+AZ10+BD10+BH10+BJ10</f>
        <v>1090133</v>
      </c>
      <c r="CF10" s="5">
        <f>CD10+CE10</f>
        <v>1090133</v>
      </c>
      <c r="CG10" s="5"/>
    </row>
    <row r="11" spans="1:85" x14ac:dyDescent="0.25">
      <c r="A11" s="19">
        <v>2</v>
      </c>
      <c r="B11" s="20" t="s">
        <v>87</v>
      </c>
      <c r="C11" s="25" t="s">
        <v>88</v>
      </c>
      <c r="D11" s="22"/>
      <c r="E11" s="23">
        <v>36289</v>
      </c>
      <c r="F11" s="23"/>
      <c r="G11" s="23"/>
      <c r="H11" s="26"/>
      <c r="I11" s="23">
        <f t="shared" ref="I11:I74" si="2">E11+F11+G11+H11</f>
        <v>36289</v>
      </c>
      <c r="J11" s="5"/>
      <c r="K11" s="5">
        <v>559080</v>
      </c>
      <c r="L11" s="5"/>
      <c r="M11" s="5">
        <f t="shared" ref="M11:M74" si="3">K11+L11</f>
        <v>559080</v>
      </c>
      <c r="N11" s="5"/>
      <c r="O11" s="5">
        <v>594130</v>
      </c>
      <c r="P11" s="5"/>
      <c r="Q11" s="5"/>
      <c r="R11" s="5"/>
      <c r="S11" s="5"/>
      <c r="T11" s="5"/>
      <c r="U11" s="5">
        <f t="shared" ref="U11:U74" si="4">O11+P11+Q11+R11+T11</f>
        <v>594130</v>
      </c>
      <c r="V11" s="7"/>
      <c r="W11" s="5">
        <v>21500</v>
      </c>
      <c r="X11" s="5"/>
      <c r="Y11" s="5"/>
      <c r="Z11" s="5"/>
      <c r="AA11" s="7">
        <f t="shared" ref="AA11:AA74" si="5">W11+X11+Y11+Z11</f>
        <v>21500</v>
      </c>
      <c r="AB11" s="5"/>
      <c r="AC11" s="5"/>
      <c r="AD11" s="5"/>
      <c r="AE11" s="5">
        <v>500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>
        <f t="shared" ref="AP11:AP74" si="6">AL11+AN11</f>
        <v>0</v>
      </c>
      <c r="AQ11" s="5"/>
      <c r="AR11" s="5">
        <v>358093</v>
      </c>
      <c r="AS11" s="5"/>
      <c r="AT11" s="5">
        <f t="shared" ref="AT11:AT74" si="7">AR11+AS11</f>
        <v>358093</v>
      </c>
      <c r="AU11" s="5"/>
      <c r="AV11" s="5"/>
      <c r="AW11" s="5"/>
      <c r="AX11" s="5">
        <v>954215</v>
      </c>
      <c r="AY11" s="5"/>
      <c r="AZ11" s="5"/>
      <c r="BA11" s="5">
        <f t="shared" ref="BA11:BA74" si="8">AW11+AY11</f>
        <v>0</v>
      </c>
      <c r="BB11" s="5">
        <f t="shared" ref="BB11:BB74" si="9">AX11+AZ11</f>
        <v>954215</v>
      </c>
      <c r="BC11" s="5"/>
      <c r="BD11" s="5"/>
      <c r="BE11" s="5"/>
      <c r="BF11" s="5"/>
      <c r="BG11" s="5"/>
      <c r="BH11" s="5"/>
      <c r="BI11" s="5"/>
      <c r="BJ11" s="5">
        <v>23091</v>
      </c>
      <c r="BK11" s="5"/>
      <c r="BL11" s="5"/>
      <c r="BM11" s="5"/>
      <c r="BN11" s="5"/>
      <c r="BO11" s="5"/>
      <c r="BP11" s="5">
        <f t="shared" ref="BP11:BP74" si="10">BL11+BM11+BN11+BO11</f>
        <v>0</v>
      </c>
      <c r="BQ11" s="5"/>
      <c r="BR11" s="5"/>
      <c r="BS11" s="5"/>
      <c r="BT11" s="5"/>
      <c r="BU11" s="5"/>
      <c r="BV11" s="5">
        <v>1460</v>
      </c>
      <c r="BW11" s="5"/>
      <c r="BX11" s="5"/>
      <c r="BY11" s="5"/>
      <c r="BZ11" s="5"/>
      <c r="CA11" s="5"/>
      <c r="CB11" s="5"/>
      <c r="CC11" s="5"/>
      <c r="CD11" s="24">
        <f t="shared" si="0"/>
        <v>0</v>
      </c>
      <c r="CE11" s="5">
        <f t="shared" si="1"/>
        <v>2548358</v>
      </c>
      <c r="CF11" s="5">
        <f t="shared" ref="CF11:CF74" si="11">CD11+CE11</f>
        <v>2548358</v>
      </c>
      <c r="CG11" s="5"/>
    </row>
    <row r="12" spans="1:85" x14ac:dyDescent="0.25">
      <c r="A12" s="19">
        <v>3</v>
      </c>
      <c r="B12" s="20" t="s">
        <v>89</v>
      </c>
      <c r="C12" s="25" t="s">
        <v>90</v>
      </c>
      <c r="D12" s="27"/>
      <c r="E12" s="23">
        <f>1500+57200</f>
        <v>58700</v>
      </c>
      <c r="F12" s="23"/>
      <c r="G12" s="23"/>
      <c r="H12" s="23"/>
      <c r="I12" s="23">
        <f t="shared" si="2"/>
        <v>58700</v>
      </c>
      <c r="J12" s="5"/>
      <c r="K12" s="5">
        <f>32523+46342</f>
        <v>78865</v>
      </c>
      <c r="L12" s="5"/>
      <c r="M12" s="5">
        <f t="shared" si="3"/>
        <v>78865</v>
      </c>
      <c r="N12" s="5"/>
      <c r="O12" s="5">
        <f>44830+52747</f>
        <v>97577</v>
      </c>
      <c r="P12" s="5"/>
      <c r="Q12" s="5"/>
      <c r="R12" s="5"/>
      <c r="S12" s="5"/>
      <c r="T12" s="5"/>
      <c r="U12" s="5">
        <f t="shared" si="4"/>
        <v>97577</v>
      </c>
      <c r="V12" s="7"/>
      <c r="W12" s="5">
        <f>1000+82700</f>
        <v>83700</v>
      </c>
      <c r="X12" s="5"/>
      <c r="Y12" s="5"/>
      <c r="Z12" s="5"/>
      <c r="AA12" s="7">
        <f t="shared" si="5"/>
        <v>83700</v>
      </c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>
        <f t="shared" si="6"/>
        <v>0</v>
      </c>
      <c r="AQ12" s="5"/>
      <c r="AR12" s="5">
        <f>38092+36982</f>
        <v>75074</v>
      </c>
      <c r="AS12" s="5"/>
      <c r="AT12" s="5">
        <f t="shared" si="7"/>
        <v>75074</v>
      </c>
      <c r="AU12" s="5"/>
      <c r="AV12" s="5"/>
      <c r="AW12" s="5"/>
      <c r="AX12" s="5">
        <f>80901+61680</f>
        <v>142581</v>
      </c>
      <c r="AY12" s="5"/>
      <c r="AZ12" s="5"/>
      <c r="BA12" s="5">
        <f t="shared" si="8"/>
        <v>0</v>
      </c>
      <c r="BB12" s="5">
        <f t="shared" si="9"/>
        <v>142581</v>
      </c>
      <c r="BC12" s="5"/>
      <c r="BD12" s="5"/>
      <c r="BE12" s="5"/>
      <c r="BF12" s="5"/>
      <c r="BG12" s="5"/>
      <c r="BH12" s="5"/>
      <c r="BI12" s="5"/>
      <c r="BJ12" s="5">
        <f>6090+7934</f>
        <v>14024</v>
      </c>
      <c r="BK12" s="5"/>
      <c r="BL12" s="5"/>
      <c r="BM12" s="5"/>
      <c r="BN12" s="5"/>
      <c r="BO12" s="5"/>
      <c r="BP12" s="5">
        <f t="shared" si="10"/>
        <v>0</v>
      </c>
      <c r="BQ12" s="5"/>
      <c r="BR12" s="5"/>
      <c r="BS12" s="5"/>
      <c r="BT12" s="5"/>
      <c r="BU12" s="5"/>
      <c r="BV12" s="5">
        <f>640+550</f>
        <v>1190</v>
      </c>
      <c r="BW12" s="5"/>
      <c r="BX12" s="5"/>
      <c r="BY12" s="5"/>
      <c r="BZ12" s="5"/>
      <c r="CA12" s="5"/>
      <c r="CB12" s="5"/>
      <c r="CC12" s="5"/>
      <c r="CD12" s="24">
        <f t="shared" si="0"/>
        <v>0</v>
      </c>
      <c r="CE12" s="5">
        <f t="shared" si="1"/>
        <v>551711</v>
      </c>
      <c r="CF12" s="5">
        <f t="shared" si="11"/>
        <v>551711</v>
      </c>
      <c r="CG12" s="5"/>
    </row>
    <row r="13" spans="1:85" x14ac:dyDescent="0.25">
      <c r="A13" s="19">
        <v>4</v>
      </c>
      <c r="B13" s="20" t="s">
        <v>91</v>
      </c>
      <c r="C13" s="25" t="s">
        <v>92</v>
      </c>
      <c r="D13" s="22"/>
      <c r="E13" s="23"/>
      <c r="F13" s="23"/>
      <c r="G13" s="23"/>
      <c r="H13" s="23"/>
      <c r="I13" s="23">
        <f t="shared" si="2"/>
        <v>0</v>
      </c>
      <c r="J13" s="5"/>
      <c r="K13" s="5">
        <v>49378.41</v>
      </c>
      <c r="L13" s="5"/>
      <c r="M13" s="5">
        <f t="shared" si="3"/>
        <v>49378.41</v>
      </c>
      <c r="N13" s="5"/>
      <c r="O13" s="5">
        <v>43001.87</v>
      </c>
      <c r="P13" s="5"/>
      <c r="Q13" s="5"/>
      <c r="R13" s="5"/>
      <c r="S13" s="5"/>
      <c r="T13" s="5"/>
      <c r="U13" s="5">
        <f t="shared" si="4"/>
        <v>43001.87</v>
      </c>
      <c r="V13" s="7"/>
      <c r="W13" s="5"/>
      <c r="X13" s="5"/>
      <c r="Y13" s="5"/>
      <c r="Z13" s="5"/>
      <c r="AA13" s="7">
        <f t="shared" si="5"/>
        <v>0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>
        <f t="shared" si="6"/>
        <v>0</v>
      </c>
      <c r="AQ13" s="5"/>
      <c r="AR13" s="5">
        <v>33744.26</v>
      </c>
      <c r="AS13" s="5"/>
      <c r="AT13" s="5">
        <f t="shared" si="7"/>
        <v>33744.26</v>
      </c>
      <c r="AU13" s="5"/>
      <c r="AV13" s="5"/>
      <c r="AW13" s="5"/>
      <c r="AX13" s="5">
        <v>47575.53</v>
      </c>
      <c r="AY13" s="5"/>
      <c r="AZ13" s="5"/>
      <c r="BA13" s="5">
        <f t="shared" si="8"/>
        <v>0</v>
      </c>
      <c r="BB13" s="5">
        <f t="shared" si="9"/>
        <v>47575.53</v>
      </c>
      <c r="BC13" s="5"/>
      <c r="BD13" s="5"/>
      <c r="BE13" s="5"/>
      <c r="BF13" s="5"/>
      <c r="BG13" s="5"/>
      <c r="BH13" s="5"/>
      <c r="BI13" s="5"/>
      <c r="BJ13" s="5">
        <v>160</v>
      </c>
      <c r="BK13" s="5"/>
      <c r="BL13" s="5"/>
      <c r="BM13" s="5"/>
      <c r="BN13" s="5"/>
      <c r="BO13" s="5"/>
      <c r="BP13" s="5">
        <f t="shared" si="10"/>
        <v>0</v>
      </c>
      <c r="BQ13" s="5"/>
      <c r="BR13" s="5"/>
      <c r="BS13" s="5"/>
      <c r="BT13" s="5"/>
      <c r="BU13" s="5"/>
      <c r="BV13" s="5">
        <v>100</v>
      </c>
      <c r="BW13" s="5"/>
      <c r="BX13" s="5"/>
      <c r="BY13" s="5"/>
      <c r="BZ13" s="5"/>
      <c r="CA13" s="5"/>
      <c r="CB13" s="5"/>
      <c r="CC13" s="5"/>
      <c r="CD13" s="24">
        <f t="shared" si="0"/>
        <v>0</v>
      </c>
      <c r="CE13" s="5">
        <f t="shared" si="1"/>
        <v>173960.07</v>
      </c>
      <c r="CF13" s="5">
        <f t="shared" si="11"/>
        <v>173960.07</v>
      </c>
      <c r="CG13" s="5"/>
    </row>
    <row r="14" spans="1:85" x14ac:dyDescent="0.25">
      <c r="A14" s="19">
        <v>5</v>
      </c>
      <c r="B14" s="20" t="s">
        <v>93</v>
      </c>
      <c r="C14" s="25" t="s">
        <v>94</v>
      </c>
      <c r="D14" s="22"/>
      <c r="E14" s="23"/>
      <c r="F14" s="23"/>
      <c r="G14" s="23"/>
      <c r="H14" s="23"/>
      <c r="I14" s="23">
        <f t="shared" si="2"/>
        <v>0</v>
      </c>
      <c r="J14" s="5"/>
      <c r="K14" s="5">
        <v>8742</v>
      </c>
      <c r="L14" s="5"/>
      <c r="M14" s="5">
        <f t="shared" si="3"/>
        <v>8742</v>
      </c>
      <c r="N14" s="5"/>
      <c r="O14" s="5">
        <v>9775</v>
      </c>
      <c r="P14" s="5"/>
      <c r="Q14" s="5"/>
      <c r="R14" s="5"/>
      <c r="S14" s="5"/>
      <c r="T14" s="5"/>
      <c r="U14" s="5">
        <f t="shared" si="4"/>
        <v>9775</v>
      </c>
      <c r="V14" s="7"/>
      <c r="W14" s="5"/>
      <c r="X14" s="5"/>
      <c r="Y14" s="5"/>
      <c r="Z14" s="5"/>
      <c r="AA14" s="7">
        <f t="shared" si="5"/>
        <v>0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f t="shared" si="6"/>
        <v>0</v>
      </c>
      <c r="AQ14" s="5"/>
      <c r="AR14" s="5">
        <v>7310</v>
      </c>
      <c r="AS14" s="5"/>
      <c r="AT14" s="5">
        <f t="shared" si="7"/>
        <v>7310</v>
      </c>
      <c r="AU14" s="5"/>
      <c r="AV14" s="5"/>
      <c r="AW14" s="5"/>
      <c r="AX14" s="5">
        <v>17344</v>
      </c>
      <c r="AY14" s="5"/>
      <c r="AZ14" s="5"/>
      <c r="BA14" s="5">
        <f t="shared" si="8"/>
        <v>0</v>
      </c>
      <c r="BB14" s="5">
        <f t="shared" si="9"/>
        <v>17344</v>
      </c>
      <c r="BC14" s="5"/>
      <c r="BD14" s="5"/>
      <c r="BE14" s="5"/>
      <c r="BF14" s="5"/>
      <c r="BG14" s="5"/>
      <c r="BH14" s="5"/>
      <c r="BI14" s="5"/>
      <c r="BJ14" s="5">
        <v>100</v>
      </c>
      <c r="BK14" s="5"/>
      <c r="BL14" s="5"/>
      <c r="BM14" s="5"/>
      <c r="BN14" s="5"/>
      <c r="BO14" s="5"/>
      <c r="BP14" s="5">
        <f t="shared" si="10"/>
        <v>0</v>
      </c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24">
        <f t="shared" si="0"/>
        <v>0</v>
      </c>
      <c r="CE14" s="5">
        <f t="shared" si="1"/>
        <v>43271</v>
      </c>
      <c r="CF14" s="5">
        <f t="shared" si="11"/>
        <v>43271</v>
      </c>
      <c r="CG14" s="5"/>
    </row>
    <row r="15" spans="1:85" x14ac:dyDescent="0.25">
      <c r="A15" s="19">
        <v>6</v>
      </c>
      <c r="B15" s="20" t="s">
        <v>95</v>
      </c>
      <c r="C15" s="21" t="s">
        <v>96</v>
      </c>
      <c r="D15" s="22"/>
      <c r="E15" s="23">
        <v>39300</v>
      </c>
      <c r="F15" s="23"/>
      <c r="G15" s="23"/>
      <c r="H15" s="23"/>
      <c r="I15" s="23">
        <f t="shared" si="2"/>
        <v>39300</v>
      </c>
      <c r="J15" s="5"/>
      <c r="K15" s="5">
        <v>147450</v>
      </c>
      <c r="L15" s="5"/>
      <c r="M15" s="5">
        <f t="shared" si="3"/>
        <v>147450</v>
      </c>
      <c r="N15" s="5"/>
      <c r="O15" s="5">
        <v>208000</v>
      </c>
      <c r="P15" s="5"/>
      <c r="Q15" s="5"/>
      <c r="R15" s="5"/>
      <c r="S15" s="5"/>
      <c r="T15" s="5"/>
      <c r="U15" s="5">
        <f t="shared" si="4"/>
        <v>208000</v>
      </c>
      <c r="V15" s="7"/>
      <c r="W15" s="5">
        <v>16100</v>
      </c>
      <c r="X15" s="5"/>
      <c r="Y15" s="5"/>
      <c r="Z15" s="5"/>
      <c r="AA15" s="7">
        <f t="shared" si="5"/>
        <v>16100</v>
      </c>
      <c r="AB15" s="5"/>
      <c r="AC15" s="5"/>
      <c r="AD15" s="5"/>
      <c r="AE15" s="5">
        <v>1100</v>
      </c>
      <c r="AF15" s="5"/>
      <c r="AG15" s="5">
        <v>1000</v>
      </c>
      <c r="AH15" s="5"/>
      <c r="AI15" s="5"/>
      <c r="AJ15" s="5"/>
      <c r="AK15" s="5"/>
      <c r="AL15" s="5"/>
      <c r="AM15" s="5"/>
      <c r="AN15" s="5"/>
      <c r="AO15" s="5"/>
      <c r="AP15" s="5">
        <f t="shared" si="6"/>
        <v>0</v>
      </c>
      <c r="AQ15" s="5"/>
      <c r="AR15" s="5">
        <v>204000</v>
      </c>
      <c r="AS15" s="5"/>
      <c r="AT15" s="5">
        <f t="shared" si="7"/>
        <v>204000</v>
      </c>
      <c r="AU15" s="5"/>
      <c r="AV15" s="5"/>
      <c r="AW15" s="5"/>
      <c r="AX15" s="5">
        <v>155000</v>
      </c>
      <c r="AY15" s="5"/>
      <c r="AZ15" s="5"/>
      <c r="BA15" s="5">
        <f t="shared" si="8"/>
        <v>0</v>
      </c>
      <c r="BB15" s="5">
        <f t="shared" si="9"/>
        <v>155000</v>
      </c>
      <c r="BC15" s="5"/>
      <c r="BD15" s="5"/>
      <c r="BE15" s="5"/>
      <c r="BF15" s="5"/>
      <c r="BG15" s="5"/>
      <c r="BH15" s="5"/>
      <c r="BI15" s="5"/>
      <c r="BJ15" s="5">
        <v>5500</v>
      </c>
      <c r="BK15" s="5"/>
      <c r="BL15" s="5"/>
      <c r="BM15" s="5"/>
      <c r="BN15" s="5"/>
      <c r="BO15" s="5"/>
      <c r="BP15" s="5">
        <f t="shared" si="10"/>
        <v>0</v>
      </c>
      <c r="BQ15" s="5"/>
      <c r="BR15" s="5"/>
      <c r="BS15" s="5"/>
      <c r="BT15" s="5"/>
      <c r="BU15" s="5"/>
      <c r="BV15" s="5">
        <v>900</v>
      </c>
      <c r="BW15" s="5"/>
      <c r="BX15" s="5"/>
      <c r="BY15" s="5"/>
      <c r="BZ15" s="5"/>
      <c r="CA15" s="5"/>
      <c r="CB15" s="5"/>
      <c r="CC15" s="5"/>
      <c r="CD15" s="24">
        <f t="shared" si="0"/>
        <v>0</v>
      </c>
      <c r="CE15" s="5">
        <f t="shared" si="1"/>
        <v>778350</v>
      </c>
      <c r="CF15" s="5">
        <f t="shared" si="11"/>
        <v>778350</v>
      </c>
      <c r="CG15" s="5"/>
    </row>
    <row r="16" spans="1:85" x14ac:dyDescent="0.25">
      <c r="A16" s="19">
        <v>7</v>
      </c>
      <c r="B16" s="20" t="s">
        <v>97</v>
      </c>
      <c r="C16" s="25" t="s">
        <v>98</v>
      </c>
      <c r="D16" s="22"/>
      <c r="E16" s="23">
        <v>6288</v>
      </c>
      <c r="F16" s="23"/>
      <c r="G16" s="23"/>
      <c r="H16" s="23"/>
      <c r="I16" s="23">
        <f t="shared" si="2"/>
        <v>6288</v>
      </c>
      <c r="J16" s="5"/>
      <c r="K16" s="5">
        <v>57605</v>
      </c>
      <c r="L16" s="5">
        <v>5418</v>
      </c>
      <c r="M16" s="5">
        <f t="shared" si="3"/>
        <v>63023</v>
      </c>
      <c r="N16" s="5"/>
      <c r="O16" s="5">
        <v>68035</v>
      </c>
      <c r="P16" s="5">
        <v>2550</v>
      </c>
      <c r="Q16" s="5"/>
      <c r="R16" s="5"/>
      <c r="S16" s="5"/>
      <c r="T16" s="5"/>
      <c r="U16" s="5">
        <f t="shared" si="4"/>
        <v>70585</v>
      </c>
      <c r="V16" s="7"/>
      <c r="W16" s="5"/>
      <c r="X16" s="5"/>
      <c r="Y16" s="5"/>
      <c r="Z16" s="5"/>
      <c r="AA16" s="7">
        <f t="shared" si="5"/>
        <v>0</v>
      </c>
      <c r="AB16" s="5"/>
      <c r="AC16" s="5"/>
      <c r="AD16" s="5"/>
      <c r="AE16" s="5">
        <v>120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>
        <f t="shared" si="6"/>
        <v>0</v>
      </c>
      <c r="AQ16" s="5"/>
      <c r="AR16" s="5">
        <v>38002</v>
      </c>
      <c r="AS16" s="5">
        <v>4230</v>
      </c>
      <c r="AT16" s="5">
        <f t="shared" si="7"/>
        <v>42232</v>
      </c>
      <c r="AU16" s="5"/>
      <c r="AV16" s="5"/>
      <c r="AW16" s="5"/>
      <c r="AX16" s="5">
        <v>81910</v>
      </c>
      <c r="AY16" s="5"/>
      <c r="AZ16" s="5"/>
      <c r="BA16" s="5">
        <f t="shared" si="8"/>
        <v>0</v>
      </c>
      <c r="BB16" s="5">
        <f t="shared" si="9"/>
        <v>81910</v>
      </c>
      <c r="BC16" s="5"/>
      <c r="BD16" s="5"/>
      <c r="BE16" s="5"/>
      <c r="BF16" s="5"/>
      <c r="BG16" s="5"/>
      <c r="BH16" s="5"/>
      <c r="BI16" s="5"/>
      <c r="BJ16" s="5">
        <v>500</v>
      </c>
      <c r="BK16" s="5"/>
      <c r="BL16" s="5"/>
      <c r="BM16" s="5"/>
      <c r="BN16" s="5"/>
      <c r="BO16" s="5"/>
      <c r="BP16" s="5">
        <f t="shared" si="10"/>
        <v>0</v>
      </c>
      <c r="BQ16" s="5"/>
      <c r="BR16" s="5"/>
      <c r="BS16" s="5"/>
      <c r="BT16" s="5"/>
      <c r="BU16" s="5"/>
      <c r="BV16" s="5">
        <v>317</v>
      </c>
      <c r="BW16" s="5"/>
      <c r="BX16" s="5"/>
      <c r="BY16" s="5"/>
      <c r="BZ16" s="5"/>
      <c r="CA16" s="5"/>
      <c r="CB16" s="5"/>
      <c r="CC16" s="5"/>
      <c r="CD16" s="24">
        <f t="shared" si="0"/>
        <v>0</v>
      </c>
      <c r="CE16" s="5">
        <f t="shared" si="1"/>
        <v>264975</v>
      </c>
      <c r="CF16" s="5">
        <f t="shared" si="11"/>
        <v>264975</v>
      </c>
      <c r="CG16" s="5"/>
    </row>
    <row r="17" spans="1:85" x14ac:dyDescent="0.25">
      <c r="A17" s="19">
        <v>8</v>
      </c>
      <c r="B17" s="20" t="s">
        <v>99</v>
      </c>
      <c r="C17" s="25" t="s">
        <v>100</v>
      </c>
      <c r="D17" s="22"/>
      <c r="E17" s="23">
        <v>1850</v>
      </c>
      <c r="F17" s="23"/>
      <c r="G17" s="23"/>
      <c r="H17" s="23"/>
      <c r="I17" s="23">
        <f t="shared" si="2"/>
        <v>1850</v>
      </c>
      <c r="J17" s="5"/>
      <c r="K17" s="5">
        <v>30500</v>
      </c>
      <c r="L17" s="5"/>
      <c r="M17" s="5">
        <f t="shared" si="3"/>
        <v>30500</v>
      </c>
      <c r="N17" s="5"/>
      <c r="O17" s="5">
        <v>34600</v>
      </c>
      <c r="P17" s="5"/>
      <c r="Q17" s="5"/>
      <c r="R17" s="5"/>
      <c r="S17" s="5"/>
      <c r="T17" s="5"/>
      <c r="U17" s="5">
        <f t="shared" si="4"/>
        <v>34600</v>
      </c>
      <c r="V17" s="7"/>
      <c r="W17" s="5"/>
      <c r="X17" s="5"/>
      <c r="Y17" s="5"/>
      <c r="Z17" s="5"/>
      <c r="AA17" s="7">
        <f t="shared" si="5"/>
        <v>0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f t="shared" si="6"/>
        <v>0</v>
      </c>
      <c r="AQ17" s="5"/>
      <c r="AR17" s="5">
        <v>27500</v>
      </c>
      <c r="AS17" s="5"/>
      <c r="AT17" s="5">
        <f t="shared" si="7"/>
        <v>27500</v>
      </c>
      <c r="AU17" s="5"/>
      <c r="AV17" s="5"/>
      <c r="AW17" s="5"/>
      <c r="AX17" s="5">
        <v>22715</v>
      </c>
      <c r="AY17" s="5"/>
      <c r="AZ17" s="5"/>
      <c r="BA17" s="5">
        <f t="shared" si="8"/>
        <v>0</v>
      </c>
      <c r="BB17" s="5">
        <f t="shared" si="9"/>
        <v>22715</v>
      </c>
      <c r="BC17" s="5"/>
      <c r="BD17" s="5"/>
      <c r="BE17" s="5"/>
      <c r="BF17" s="5"/>
      <c r="BG17" s="5"/>
      <c r="BH17" s="5"/>
      <c r="BI17" s="5"/>
      <c r="BJ17" s="5">
        <v>200</v>
      </c>
      <c r="BK17" s="5"/>
      <c r="BL17" s="5"/>
      <c r="BM17" s="5"/>
      <c r="BN17" s="5"/>
      <c r="BO17" s="5"/>
      <c r="BP17" s="5">
        <f t="shared" si="10"/>
        <v>0</v>
      </c>
      <c r="BQ17" s="5"/>
      <c r="BR17" s="5"/>
      <c r="BS17" s="5"/>
      <c r="BT17" s="5"/>
      <c r="BU17" s="5"/>
      <c r="BV17" s="5">
        <v>5000</v>
      </c>
      <c r="BW17" s="5"/>
      <c r="BX17" s="5"/>
      <c r="BY17" s="5"/>
      <c r="BZ17" s="5"/>
      <c r="CA17" s="5"/>
      <c r="CB17" s="5"/>
      <c r="CC17" s="5"/>
      <c r="CD17" s="24">
        <f t="shared" si="0"/>
        <v>0</v>
      </c>
      <c r="CE17" s="5">
        <f t="shared" si="1"/>
        <v>122365</v>
      </c>
      <c r="CF17" s="5">
        <f t="shared" si="11"/>
        <v>122365</v>
      </c>
      <c r="CG17" s="5"/>
    </row>
    <row r="18" spans="1:85" x14ac:dyDescent="0.25">
      <c r="A18" s="19">
        <v>9</v>
      </c>
      <c r="B18" s="20" t="s">
        <v>101</v>
      </c>
      <c r="C18" s="25" t="s">
        <v>102</v>
      </c>
      <c r="D18" s="22"/>
      <c r="E18" s="23">
        <v>5757</v>
      </c>
      <c r="F18" s="23"/>
      <c r="G18" s="23"/>
      <c r="H18" s="23"/>
      <c r="I18" s="23">
        <f t="shared" si="2"/>
        <v>5757</v>
      </c>
      <c r="J18" s="5"/>
      <c r="K18" s="5">
        <v>63515</v>
      </c>
      <c r="L18" s="5"/>
      <c r="M18" s="5">
        <f t="shared" si="3"/>
        <v>63515</v>
      </c>
      <c r="N18" s="5"/>
      <c r="O18" s="5">
        <v>107348</v>
      </c>
      <c r="P18" s="5"/>
      <c r="Q18" s="5"/>
      <c r="R18" s="5"/>
      <c r="S18" s="5"/>
      <c r="T18" s="5"/>
      <c r="U18" s="5">
        <f t="shared" si="4"/>
        <v>107348</v>
      </c>
      <c r="V18" s="7"/>
      <c r="W18" s="5"/>
      <c r="X18" s="5"/>
      <c r="Y18" s="5"/>
      <c r="Z18" s="5"/>
      <c r="AA18" s="7">
        <f t="shared" si="5"/>
        <v>0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>
        <f t="shared" si="6"/>
        <v>0</v>
      </c>
      <c r="AQ18" s="5"/>
      <c r="AR18" s="5">
        <v>66025</v>
      </c>
      <c r="AS18" s="5"/>
      <c r="AT18" s="5">
        <f t="shared" si="7"/>
        <v>66025</v>
      </c>
      <c r="AU18" s="5"/>
      <c r="AV18" s="5"/>
      <c r="AW18" s="5"/>
      <c r="AX18" s="5">
        <v>40735</v>
      </c>
      <c r="AY18" s="5"/>
      <c r="AZ18" s="5"/>
      <c r="BA18" s="5">
        <f t="shared" si="8"/>
        <v>0</v>
      </c>
      <c r="BB18" s="5">
        <f t="shared" si="9"/>
        <v>40735</v>
      </c>
      <c r="BC18" s="5"/>
      <c r="BD18" s="5"/>
      <c r="BE18" s="5"/>
      <c r="BF18" s="5"/>
      <c r="BG18" s="5"/>
      <c r="BH18" s="5"/>
      <c r="BI18" s="5"/>
      <c r="BJ18" s="5">
        <v>400</v>
      </c>
      <c r="BK18" s="5"/>
      <c r="BL18" s="5"/>
      <c r="BM18" s="5"/>
      <c r="BN18" s="5"/>
      <c r="BO18" s="5"/>
      <c r="BP18" s="5">
        <f t="shared" si="10"/>
        <v>0</v>
      </c>
      <c r="BQ18" s="5"/>
      <c r="BR18" s="5"/>
      <c r="BS18" s="5"/>
      <c r="BT18" s="5"/>
      <c r="BU18" s="5"/>
      <c r="BV18" s="5">
        <v>230</v>
      </c>
      <c r="BW18" s="5"/>
      <c r="BX18" s="5"/>
      <c r="BY18" s="5"/>
      <c r="BZ18" s="5"/>
      <c r="CA18" s="5"/>
      <c r="CB18" s="5"/>
      <c r="CC18" s="5"/>
      <c r="CD18" s="24">
        <f t="shared" si="0"/>
        <v>0</v>
      </c>
      <c r="CE18" s="5">
        <f t="shared" si="1"/>
        <v>284010</v>
      </c>
      <c r="CF18" s="5">
        <f t="shared" si="11"/>
        <v>284010</v>
      </c>
      <c r="CG18" s="5"/>
    </row>
    <row r="19" spans="1:85" x14ac:dyDescent="0.25">
      <c r="A19" s="19">
        <v>10</v>
      </c>
      <c r="B19" s="20" t="s">
        <v>103</v>
      </c>
      <c r="C19" s="21" t="s">
        <v>104</v>
      </c>
      <c r="D19" s="22"/>
      <c r="E19" s="23">
        <v>13200</v>
      </c>
      <c r="F19" s="23"/>
      <c r="G19" s="23"/>
      <c r="H19" s="23"/>
      <c r="I19" s="23">
        <f t="shared" si="2"/>
        <v>13200</v>
      </c>
      <c r="J19" s="5"/>
      <c r="K19" s="5">
        <v>73446</v>
      </c>
      <c r="L19" s="5"/>
      <c r="M19" s="5">
        <f t="shared" si="3"/>
        <v>73446</v>
      </c>
      <c r="N19" s="5"/>
      <c r="O19" s="5">
        <v>71375</v>
      </c>
      <c r="P19" s="5"/>
      <c r="Q19" s="5"/>
      <c r="R19" s="5"/>
      <c r="S19" s="5"/>
      <c r="T19" s="5"/>
      <c r="U19" s="5">
        <f t="shared" si="4"/>
        <v>71375</v>
      </c>
      <c r="V19" s="7"/>
      <c r="W19" s="5">
        <v>2000</v>
      </c>
      <c r="X19" s="5"/>
      <c r="Y19" s="5"/>
      <c r="Z19" s="5"/>
      <c r="AA19" s="7">
        <f t="shared" si="5"/>
        <v>2000</v>
      </c>
      <c r="AB19" s="5"/>
      <c r="AC19" s="5"/>
      <c r="AD19" s="5"/>
      <c r="AE19" s="5"/>
      <c r="AF19" s="5"/>
      <c r="AG19" s="5">
        <v>1000</v>
      </c>
      <c r="AH19" s="5"/>
      <c r="AI19" s="5"/>
      <c r="AJ19" s="5"/>
      <c r="AK19" s="5"/>
      <c r="AL19" s="5"/>
      <c r="AM19" s="5"/>
      <c r="AN19" s="5"/>
      <c r="AO19" s="5"/>
      <c r="AP19" s="5">
        <f t="shared" si="6"/>
        <v>0</v>
      </c>
      <c r="AQ19" s="5"/>
      <c r="AR19" s="5">
        <v>72294</v>
      </c>
      <c r="AS19" s="5"/>
      <c r="AT19" s="5">
        <f t="shared" si="7"/>
        <v>72294</v>
      </c>
      <c r="AU19" s="5"/>
      <c r="AV19" s="5"/>
      <c r="AW19" s="5"/>
      <c r="AX19" s="5">
        <v>132301</v>
      </c>
      <c r="AY19" s="5"/>
      <c r="AZ19" s="5"/>
      <c r="BA19" s="5">
        <f t="shared" si="8"/>
        <v>0</v>
      </c>
      <c r="BB19" s="5">
        <f t="shared" si="9"/>
        <v>132301</v>
      </c>
      <c r="BC19" s="5"/>
      <c r="BD19" s="5"/>
      <c r="BE19" s="5"/>
      <c r="BF19" s="5"/>
      <c r="BG19" s="5"/>
      <c r="BH19" s="5"/>
      <c r="BI19" s="5"/>
      <c r="BJ19" s="5">
        <v>5520</v>
      </c>
      <c r="BK19" s="5"/>
      <c r="BL19" s="5"/>
      <c r="BM19" s="5"/>
      <c r="BN19" s="5"/>
      <c r="BO19" s="5"/>
      <c r="BP19" s="5">
        <f t="shared" si="10"/>
        <v>0</v>
      </c>
      <c r="BQ19" s="5"/>
      <c r="BR19" s="5"/>
      <c r="BS19" s="5"/>
      <c r="BT19" s="5"/>
      <c r="BU19" s="5"/>
      <c r="BV19" s="5">
        <v>300</v>
      </c>
      <c r="BW19" s="5"/>
      <c r="BX19" s="5"/>
      <c r="BY19" s="5"/>
      <c r="BZ19" s="5"/>
      <c r="CA19" s="5"/>
      <c r="CB19" s="5"/>
      <c r="CC19" s="5"/>
      <c r="CD19" s="24">
        <f t="shared" si="0"/>
        <v>0</v>
      </c>
      <c r="CE19" s="5">
        <f t="shared" si="1"/>
        <v>371436</v>
      </c>
      <c r="CF19" s="5">
        <f t="shared" si="11"/>
        <v>371436</v>
      </c>
      <c r="CG19" s="5"/>
    </row>
    <row r="20" spans="1:85" x14ac:dyDescent="0.25">
      <c r="A20" s="19">
        <v>11</v>
      </c>
      <c r="B20" s="20" t="s">
        <v>105</v>
      </c>
      <c r="C20" s="25" t="s">
        <v>106</v>
      </c>
      <c r="D20" s="22"/>
      <c r="E20" s="23">
        <v>7500</v>
      </c>
      <c r="F20" s="23"/>
      <c r="G20" s="23"/>
      <c r="H20" s="23"/>
      <c r="I20" s="23">
        <f t="shared" si="2"/>
        <v>7500</v>
      </c>
      <c r="J20" s="5"/>
      <c r="K20" s="5">
        <v>15000</v>
      </c>
      <c r="L20" s="5">
        <v>9000</v>
      </c>
      <c r="M20" s="5">
        <f t="shared" si="3"/>
        <v>24000</v>
      </c>
      <c r="N20" s="5"/>
      <c r="O20" s="5">
        <v>28100</v>
      </c>
      <c r="P20" s="5">
        <v>4000</v>
      </c>
      <c r="Q20" s="5"/>
      <c r="R20" s="5"/>
      <c r="S20" s="5"/>
      <c r="T20" s="5"/>
      <c r="U20" s="5">
        <f t="shared" si="4"/>
        <v>32100</v>
      </c>
      <c r="V20" s="7"/>
      <c r="W20" s="5">
        <v>6000</v>
      </c>
      <c r="X20" s="5"/>
      <c r="Y20" s="5"/>
      <c r="Z20" s="5"/>
      <c r="AA20" s="7">
        <f t="shared" si="5"/>
        <v>6000</v>
      </c>
      <c r="AB20" s="5"/>
      <c r="AC20" s="5"/>
      <c r="AD20" s="5"/>
      <c r="AE20" s="5">
        <v>100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>
        <f t="shared" si="6"/>
        <v>0</v>
      </c>
      <c r="AQ20" s="5"/>
      <c r="AR20" s="5">
        <v>19000</v>
      </c>
      <c r="AS20" s="5">
        <v>6600</v>
      </c>
      <c r="AT20" s="5">
        <f t="shared" si="7"/>
        <v>25600</v>
      </c>
      <c r="AU20" s="5"/>
      <c r="AV20" s="5"/>
      <c r="AW20" s="5"/>
      <c r="AX20" s="5">
        <v>17000</v>
      </c>
      <c r="AY20" s="5"/>
      <c r="AZ20" s="5"/>
      <c r="BA20" s="5">
        <f t="shared" si="8"/>
        <v>0</v>
      </c>
      <c r="BB20" s="5">
        <f t="shared" si="9"/>
        <v>17000</v>
      </c>
      <c r="BC20" s="5"/>
      <c r="BD20" s="5"/>
      <c r="BE20" s="5"/>
      <c r="BF20" s="5"/>
      <c r="BG20" s="5"/>
      <c r="BH20" s="5"/>
      <c r="BI20" s="5"/>
      <c r="BJ20" s="5">
        <v>200</v>
      </c>
      <c r="BK20" s="5"/>
      <c r="BL20" s="5"/>
      <c r="BM20" s="5"/>
      <c r="BN20" s="5"/>
      <c r="BO20" s="5"/>
      <c r="BP20" s="5">
        <f t="shared" si="10"/>
        <v>0</v>
      </c>
      <c r="BQ20" s="5"/>
      <c r="BR20" s="5"/>
      <c r="BS20" s="5"/>
      <c r="BT20" s="5"/>
      <c r="BU20" s="5"/>
      <c r="BV20" s="5">
        <v>250</v>
      </c>
      <c r="BW20" s="5"/>
      <c r="BX20" s="5"/>
      <c r="BY20" s="5"/>
      <c r="BZ20" s="5"/>
      <c r="CA20" s="5"/>
      <c r="CB20" s="5"/>
      <c r="CC20" s="5"/>
      <c r="CD20" s="24">
        <f t="shared" si="0"/>
        <v>0</v>
      </c>
      <c r="CE20" s="5">
        <f t="shared" si="1"/>
        <v>112750</v>
      </c>
      <c r="CF20" s="5">
        <f t="shared" si="11"/>
        <v>112750</v>
      </c>
      <c r="CG20" s="5"/>
    </row>
    <row r="21" spans="1:85" x14ac:dyDescent="0.25">
      <c r="A21" s="19">
        <v>12</v>
      </c>
      <c r="B21" s="20" t="s">
        <v>107</v>
      </c>
      <c r="C21" s="25" t="s">
        <v>108</v>
      </c>
      <c r="D21" s="22"/>
      <c r="E21" s="23"/>
      <c r="F21" s="23"/>
      <c r="G21" s="23"/>
      <c r="H21" s="23"/>
      <c r="I21" s="23">
        <f t="shared" si="2"/>
        <v>0</v>
      </c>
      <c r="J21" s="5"/>
      <c r="K21" s="5">
        <v>10503</v>
      </c>
      <c r="L21" s="5"/>
      <c r="M21" s="5">
        <f t="shared" si="3"/>
        <v>10503</v>
      </c>
      <c r="N21" s="5"/>
      <c r="O21" s="5">
        <v>12300</v>
      </c>
      <c r="P21" s="5"/>
      <c r="Q21" s="5"/>
      <c r="R21" s="5"/>
      <c r="S21" s="5"/>
      <c r="T21" s="5"/>
      <c r="U21" s="5">
        <f t="shared" si="4"/>
        <v>12300</v>
      </c>
      <c r="V21" s="7"/>
      <c r="W21" s="5"/>
      <c r="X21" s="5"/>
      <c r="Y21" s="5"/>
      <c r="Z21" s="5"/>
      <c r="AA21" s="7">
        <f t="shared" si="5"/>
        <v>0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>
        <f t="shared" si="6"/>
        <v>0</v>
      </c>
      <c r="AQ21" s="5"/>
      <c r="AR21" s="5">
        <v>8632</v>
      </c>
      <c r="AS21" s="5"/>
      <c r="AT21" s="5">
        <f t="shared" si="7"/>
        <v>8632</v>
      </c>
      <c r="AU21" s="5"/>
      <c r="AV21" s="5"/>
      <c r="AW21" s="5"/>
      <c r="AX21" s="5">
        <v>19592</v>
      </c>
      <c r="AY21" s="5"/>
      <c r="AZ21" s="5"/>
      <c r="BA21" s="5">
        <f t="shared" si="8"/>
        <v>0</v>
      </c>
      <c r="BB21" s="5">
        <f t="shared" si="9"/>
        <v>19592</v>
      </c>
      <c r="BC21" s="5"/>
      <c r="BD21" s="5"/>
      <c r="BE21" s="5"/>
      <c r="BF21" s="5"/>
      <c r="BG21" s="5"/>
      <c r="BH21" s="5"/>
      <c r="BI21" s="5"/>
      <c r="BJ21" s="5">
        <v>200</v>
      </c>
      <c r="BK21" s="5"/>
      <c r="BL21" s="5"/>
      <c r="BM21" s="5"/>
      <c r="BN21" s="5"/>
      <c r="BO21" s="5"/>
      <c r="BP21" s="5">
        <f t="shared" si="10"/>
        <v>0</v>
      </c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24">
        <f t="shared" si="0"/>
        <v>0</v>
      </c>
      <c r="CE21" s="5">
        <f t="shared" si="1"/>
        <v>51227</v>
      </c>
      <c r="CF21" s="5">
        <f t="shared" si="11"/>
        <v>51227</v>
      </c>
      <c r="CG21" s="5"/>
    </row>
    <row r="22" spans="1:85" x14ac:dyDescent="0.25">
      <c r="A22" s="19">
        <v>13</v>
      </c>
      <c r="B22" s="20" t="s">
        <v>109</v>
      </c>
      <c r="C22" s="25" t="s">
        <v>110</v>
      </c>
      <c r="D22" s="22"/>
      <c r="E22" s="23">
        <v>19600</v>
      </c>
      <c r="F22" s="23"/>
      <c r="G22" s="23"/>
      <c r="H22" s="23"/>
      <c r="I22" s="23">
        <f t="shared" si="2"/>
        <v>19600</v>
      </c>
      <c r="J22" s="5"/>
      <c r="K22" s="5">
        <v>50512</v>
      </c>
      <c r="L22" s="5"/>
      <c r="M22" s="5">
        <f t="shared" si="3"/>
        <v>50512</v>
      </c>
      <c r="N22" s="5"/>
      <c r="O22" s="5">
        <v>51429</v>
      </c>
      <c r="P22" s="5"/>
      <c r="Q22" s="5"/>
      <c r="R22" s="5"/>
      <c r="S22" s="5"/>
      <c r="T22" s="5"/>
      <c r="U22" s="5">
        <f t="shared" si="4"/>
        <v>51429</v>
      </c>
      <c r="V22" s="7"/>
      <c r="W22" s="5"/>
      <c r="X22" s="5"/>
      <c r="Y22" s="5"/>
      <c r="Z22" s="5"/>
      <c r="AA22" s="7">
        <f t="shared" si="5"/>
        <v>0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>
        <f t="shared" si="6"/>
        <v>0</v>
      </c>
      <c r="AQ22" s="5"/>
      <c r="AR22" s="5">
        <v>26399</v>
      </c>
      <c r="AS22" s="5">
        <v>4117</v>
      </c>
      <c r="AT22" s="5">
        <f t="shared" si="7"/>
        <v>30516</v>
      </c>
      <c r="AU22" s="5"/>
      <c r="AV22" s="5"/>
      <c r="AW22" s="5"/>
      <c r="AX22" s="5">
        <v>45691</v>
      </c>
      <c r="AY22" s="5"/>
      <c r="AZ22" s="5"/>
      <c r="BA22" s="5">
        <f t="shared" si="8"/>
        <v>0</v>
      </c>
      <c r="BB22" s="5">
        <f t="shared" si="9"/>
        <v>45691</v>
      </c>
      <c r="BC22" s="5"/>
      <c r="BD22" s="5">
        <v>350000</v>
      </c>
      <c r="BE22" s="5"/>
      <c r="BF22" s="5"/>
      <c r="BG22" s="5"/>
      <c r="BH22" s="5"/>
      <c r="BI22" s="5"/>
      <c r="BJ22" s="5">
        <v>1150</v>
      </c>
      <c r="BK22" s="5"/>
      <c r="BL22" s="5"/>
      <c r="BM22" s="5"/>
      <c r="BN22" s="5"/>
      <c r="BO22" s="5"/>
      <c r="BP22" s="5">
        <f t="shared" si="10"/>
        <v>0</v>
      </c>
      <c r="BQ22" s="5"/>
      <c r="BR22" s="5"/>
      <c r="BS22" s="5"/>
      <c r="BT22" s="5"/>
      <c r="BU22" s="5"/>
      <c r="BV22" s="5">
        <v>300</v>
      </c>
      <c r="BW22" s="5"/>
      <c r="BX22" s="5"/>
      <c r="BY22" s="5"/>
      <c r="BZ22" s="5"/>
      <c r="CA22" s="5"/>
      <c r="CB22" s="5"/>
      <c r="CC22" s="5"/>
      <c r="CD22" s="24">
        <f t="shared" si="0"/>
        <v>0</v>
      </c>
      <c r="CE22" s="5">
        <f t="shared" si="1"/>
        <v>549198</v>
      </c>
      <c r="CF22" s="5">
        <f t="shared" si="11"/>
        <v>549198</v>
      </c>
      <c r="CG22" s="5"/>
    </row>
    <row r="23" spans="1:85" x14ac:dyDescent="0.25">
      <c r="A23" s="19">
        <v>14</v>
      </c>
      <c r="B23" s="20" t="s">
        <v>111</v>
      </c>
      <c r="C23" s="25" t="s">
        <v>112</v>
      </c>
      <c r="D23" s="22"/>
      <c r="E23" s="23">
        <v>15387</v>
      </c>
      <c r="F23" s="23"/>
      <c r="G23" s="23"/>
      <c r="H23" s="23"/>
      <c r="I23" s="23">
        <f t="shared" si="2"/>
        <v>15387</v>
      </c>
      <c r="J23" s="5"/>
      <c r="K23" s="5">
        <v>77945</v>
      </c>
      <c r="L23" s="5"/>
      <c r="M23" s="5">
        <f t="shared" si="3"/>
        <v>77945</v>
      </c>
      <c r="N23" s="5"/>
      <c r="O23" s="5">
        <v>90998</v>
      </c>
      <c r="P23" s="5"/>
      <c r="Q23" s="5"/>
      <c r="R23" s="5"/>
      <c r="S23" s="5"/>
      <c r="T23" s="5"/>
      <c r="U23" s="5">
        <f t="shared" si="4"/>
        <v>90998</v>
      </c>
      <c r="V23" s="7"/>
      <c r="W23" s="5">
        <v>30685</v>
      </c>
      <c r="X23" s="5"/>
      <c r="Y23" s="5"/>
      <c r="Z23" s="5"/>
      <c r="AA23" s="7">
        <f t="shared" si="5"/>
        <v>30685</v>
      </c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>
        <f t="shared" si="6"/>
        <v>0</v>
      </c>
      <c r="AQ23" s="5"/>
      <c r="AR23" s="5">
        <v>59850</v>
      </c>
      <c r="AS23" s="5"/>
      <c r="AT23" s="5">
        <f t="shared" si="7"/>
        <v>59850</v>
      </c>
      <c r="AU23" s="5"/>
      <c r="AV23" s="5">
        <v>1300</v>
      </c>
      <c r="AW23" s="5"/>
      <c r="AX23" s="5">
        <v>17631</v>
      </c>
      <c r="AY23" s="5"/>
      <c r="AZ23" s="5"/>
      <c r="BA23" s="5">
        <f t="shared" si="8"/>
        <v>0</v>
      </c>
      <c r="BB23" s="5">
        <f t="shared" si="9"/>
        <v>17631</v>
      </c>
      <c r="BC23" s="5"/>
      <c r="BD23" s="5"/>
      <c r="BE23" s="5"/>
      <c r="BF23" s="5"/>
      <c r="BG23" s="5"/>
      <c r="BH23" s="5"/>
      <c r="BI23" s="5"/>
      <c r="BJ23" s="5">
        <v>200</v>
      </c>
      <c r="BK23" s="5"/>
      <c r="BL23" s="5">
        <v>3</v>
      </c>
      <c r="BM23" s="5"/>
      <c r="BN23" s="5"/>
      <c r="BO23" s="5"/>
      <c r="BP23" s="5">
        <f t="shared" si="10"/>
        <v>3</v>
      </c>
      <c r="BQ23" s="5"/>
      <c r="BR23" s="5"/>
      <c r="BS23" s="5"/>
      <c r="BT23" s="5"/>
      <c r="BU23" s="5"/>
      <c r="BV23" s="5">
        <v>410</v>
      </c>
      <c r="BW23" s="5"/>
      <c r="BX23" s="5"/>
      <c r="BY23" s="5"/>
      <c r="BZ23" s="5"/>
      <c r="CA23" s="5"/>
      <c r="CB23" s="5"/>
      <c r="CC23" s="5"/>
      <c r="CD23" s="24">
        <f t="shared" si="0"/>
        <v>0</v>
      </c>
      <c r="CE23" s="5">
        <f t="shared" si="1"/>
        <v>294409</v>
      </c>
      <c r="CF23" s="5">
        <f t="shared" si="11"/>
        <v>294409</v>
      </c>
      <c r="CG23" s="5"/>
    </row>
    <row r="24" spans="1:85" x14ac:dyDescent="0.25">
      <c r="A24" s="19">
        <v>15</v>
      </c>
      <c r="B24" s="20" t="s">
        <v>113</v>
      </c>
      <c r="C24" s="25" t="s">
        <v>114</v>
      </c>
      <c r="D24" s="22"/>
      <c r="E24" s="23">
        <v>71233</v>
      </c>
      <c r="F24" s="23"/>
      <c r="G24" s="23"/>
      <c r="H24" s="23"/>
      <c r="I24" s="23">
        <f t="shared" si="2"/>
        <v>71233</v>
      </c>
      <c r="J24" s="5"/>
      <c r="K24" s="5">
        <v>178544</v>
      </c>
      <c r="L24" s="5"/>
      <c r="M24" s="5">
        <f t="shared" si="3"/>
        <v>178544</v>
      </c>
      <c r="N24" s="5"/>
      <c r="O24" s="5">
        <v>199500</v>
      </c>
      <c r="P24" s="5"/>
      <c r="Q24" s="5"/>
      <c r="R24" s="5"/>
      <c r="S24" s="5"/>
      <c r="T24" s="5"/>
      <c r="U24" s="5">
        <f t="shared" si="4"/>
        <v>199500</v>
      </c>
      <c r="V24" s="7"/>
      <c r="W24" s="7">
        <v>8796</v>
      </c>
      <c r="X24" s="5"/>
      <c r="Y24" s="5"/>
      <c r="Z24" s="5"/>
      <c r="AA24" s="7">
        <f t="shared" si="5"/>
        <v>8796</v>
      </c>
      <c r="AB24" s="5"/>
      <c r="AC24" s="5"/>
      <c r="AD24" s="5"/>
      <c r="AE24" s="5">
        <v>800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>
        <f t="shared" si="6"/>
        <v>0</v>
      </c>
      <c r="AQ24" s="5"/>
      <c r="AR24" s="5">
        <v>159000</v>
      </c>
      <c r="AS24" s="5"/>
      <c r="AT24" s="5">
        <f t="shared" si="7"/>
        <v>159000</v>
      </c>
      <c r="AU24" s="5"/>
      <c r="AV24" s="5"/>
      <c r="AW24" s="5"/>
      <c r="AX24" s="5">
        <v>350250</v>
      </c>
      <c r="AY24" s="5"/>
      <c r="AZ24" s="5"/>
      <c r="BA24" s="5">
        <f t="shared" si="8"/>
        <v>0</v>
      </c>
      <c r="BB24" s="5">
        <f t="shared" si="9"/>
        <v>350250</v>
      </c>
      <c r="BC24" s="5"/>
      <c r="BD24" s="5"/>
      <c r="BE24" s="5"/>
      <c r="BF24" s="5"/>
      <c r="BG24" s="5"/>
      <c r="BH24" s="5"/>
      <c r="BI24" s="5"/>
      <c r="BJ24" s="5">
        <v>7750</v>
      </c>
      <c r="BK24" s="5"/>
      <c r="BL24" s="5">
        <v>20</v>
      </c>
      <c r="BM24" s="5"/>
      <c r="BN24" s="5"/>
      <c r="BO24" s="5"/>
      <c r="BP24" s="5">
        <f t="shared" si="10"/>
        <v>20</v>
      </c>
      <c r="BQ24" s="5"/>
      <c r="BR24" s="5"/>
      <c r="BS24" s="5"/>
      <c r="BT24" s="5"/>
      <c r="BU24" s="5"/>
      <c r="BV24" s="5">
        <v>1000</v>
      </c>
      <c r="BW24" s="5"/>
      <c r="BX24" s="5"/>
      <c r="BY24" s="5"/>
      <c r="BZ24" s="5"/>
      <c r="CA24" s="5"/>
      <c r="CB24" s="5"/>
      <c r="CC24" s="5"/>
      <c r="CD24" s="24">
        <f t="shared" si="0"/>
        <v>0</v>
      </c>
      <c r="CE24" s="5">
        <f t="shared" si="1"/>
        <v>976893</v>
      </c>
      <c r="CF24" s="5">
        <f t="shared" si="11"/>
        <v>976893</v>
      </c>
      <c r="CG24" s="5"/>
    </row>
    <row r="25" spans="1:85" x14ac:dyDescent="0.25">
      <c r="A25" s="19">
        <v>16</v>
      </c>
      <c r="B25" s="20" t="s">
        <v>115</v>
      </c>
      <c r="C25" s="25" t="s">
        <v>116</v>
      </c>
      <c r="D25" s="22"/>
      <c r="E25" s="23">
        <v>108879</v>
      </c>
      <c r="F25" s="23"/>
      <c r="G25" s="23">
        <v>100</v>
      </c>
      <c r="H25" s="23">
        <v>200</v>
      </c>
      <c r="I25" s="23">
        <f t="shared" si="2"/>
        <v>109179</v>
      </c>
      <c r="J25" s="5"/>
      <c r="K25" s="5">
        <v>1061477</v>
      </c>
      <c r="L25" s="5"/>
      <c r="M25" s="5">
        <f t="shared" si="3"/>
        <v>1061477</v>
      </c>
      <c r="N25" s="5"/>
      <c r="O25" s="5">
        <v>1242530</v>
      </c>
      <c r="P25" s="5"/>
      <c r="Q25" s="5"/>
      <c r="R25" s="5"/>
      <c r="S25" s="5"/>
      <c r="T25" s="5"/>
      <c r="U25" s="5">
        <f t="shared" si="4"/>
        <v>1242530</v>
      </c>
      <c r="V25" s="7"/>
      <c r="W25" s="5">
        <v>44000</v>
      </c>
      <c r="X25" s="5"/>
      <c r="Y25" s="5"/>
      <c r="Z25" s="5"/>
      <c r="AA25" s="7">
        <f t="shared" si="5"/>
        <v>44000</v>
      </c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>
        <f t="shared" si="6"/>
        <v>0</v>
      </c>
      <c r="AQ25" s="5"/>
      <c r="AR25" s="5">
        <v>1028489</v>
      </c>
      <c r="AS25" s="5"/>
      <c r="AT25" s="5">
        <f t="shared" si="7"/>
        <v>1028489</v>
      </c>
      <c r="AU25" s="5"/>
      <c r="AV25" s="5"/>
      <c r="AW25" s="5"/>
      <c r="AX25" s="5">
        <v>2031365</v>
      </c>
      <c r="AY25" s="5"/>
      <c r="AZ25" s="5"/>
      <c r="BA25" s="5">
        <f t="shared" si="8"/>
        <v>0</v>
      </c>
      <c r="BB25" s="5">
        <f t="shared" si="9"/>
        <v>2031365</v>
      </c>
      <c r="BC25" s="5"/>
      <c r="BD25" s="5"/>
      <c r="BE25" s="5"/>
      <c r="BF25" s="5"/>
      <c r="BG25" s="5"/>
      <c r="BH25" s="5"/>
      <c r="BI25" s="5"/>
      <c r="BJ25" s="5">
        <v>14465</v>
      </c>
      <c r="BK25" s="5"/>
      <c r="BL25" s="5"/>
      <c r="BM25" s="5"/>
      <c r="BN25" s="5"/>
      <c r="BO25" s="5"/>
      <c r="BP25" s="5">
        <f t="shared" si="10"/>
        <v>0</v>
      </c>
      <c r="BQ25" s="5"/>
      <c r="BR25" s="5"/>
      <c r="BS25" s="5"/>
      <c r="BT25" s="5"/>
      <c r="BU25" s="5"/>
      <c r="BV25" s="5">
        <v>3780</v>
      </c>
      <c r="BW25" s="5"/>
      <c r="BX25" s="5"/>
      <c r="BY25" s="5"/>
      <c r="BZ25" s="5"/>
      <c r="CA25" s="5"/>
      <c r="CB25" s="5"/>
      <c r="CC25" s="5"/>
      <c r="CD25" s="24">
        <f t="shared" si="0"/>
        <v>0</v>
      </c>
      <c r="CE25" s="5">
        <f t="shared" si="1"/>
        <v>5535285</v>
      </c>
      <c r="CF25" s="5">
        <f t="shared" si="11"/>
        <v>5535285</v>
      </c>
      <c r="CG25" s="5"/>
    </row>
    <row r="26" spans="1:85" x14ac:dyDescent="0.25">
      <c r="A26" s="19">
        <v>17</v>
      </c>
      <c r="B26" s="20" t="s">
        <v>117</v>
      </c>
      <c r="C26" s="25" t="s">
        <v>118</v>
      </c>
      <c r="D26" s="22"/>
      <c r="E26" s="23">
        <v>5000000</v>
      </c>
      <c r="F26" s="23"/>
      <c r="G26" s="23"/>
      <c r="H26" s="23"/>
      <c r="I26" s="23">
        <f t="shared" si="2"/>
        <v>5000000</v>
      </c>
      <c r="J26" s="5"/>
      <c r="K26" s="5">
        <v>12000000</v>
      </c>
      <c r="L26" s="5">
        <v>100000</v>
      </c>
      <c r="M26" s="5">
        <f t="shared" si="3"/>
        <v>12100000</v>
      </c>
      <c r="N26" s="5"/>
      <c r="O26" s="5">
        <v>29000000</v>
      </c>
      <c r="P26" s="5">
        <v>50000</v>
      </c>
      <c r="Q26" s="5"/>
      <c r="R26" s="5"/>
      <c r="S26" s="5"/>
      <c r="T26" s="5"/>
      <c r="U26" s="5">
        <f t="shared" si="4"/>
        <v>29050000</v>
      </c>
      <c r="V26" s="7"/>
      <c r="W26" s="5">
        <v>250000</v>
      </c>
      <c r="X26" s="5"/>
      <c r="Y26" s="5"/>
      <c r="Z26" s="5"/>
      <c r="AA26" s="7">
        <f t="shared" si="5"/>
        <v>250000</v>
      </c>
      <c r="AB26" s="5"/>
      <c r="AC26" s="5"/>
      <c r="AD26" s="5"/>
      <c r="AE26" s="5"/>
      <c r="AF26" s="5"/>
      <c r="AG26" s="5">
        <v>300</v>
      </c>
      <c r="AH26" s="5"/>
      <c r="AI26" s="5"/>
      <c r="AJ26" s="5"/>
      <c r="AK26" s="5"/>
      <c r="AL26" s="5"/>
      <c r="AM26" s="5"/>
      <c r="AN26" s="5"/>
      <c r="AO26" s="5"/>
      <c r="AP26" s="5">
        <f t="shared" si="6"/>
        <v>0</v>
      </c>
      <c r="AQ26" s="5"/>
      <c r="AR26" s="5">
        <v>18000000</v>
      </c>
      <c r="AS26" s="5">
        <v>5000</v>
      </c>
      <c r="AT26" s="5">
        <f t="shared" si="7"/>
        <v>18005000</v>
      </c>
      <c r="AU26" s="5"/>
      <c r="AV26" s="5"/>
      <c r="AW26" s="5"/>
      <c r="AX26" s="5">
        <v>65000000</v>
      </c>
      <c r="AY26" s="5"/>
      <c r="AZ26" s="5"/>
      <c r="BA26" s="5">
        <f t="shared" si="8"/>
        <v>0</v>
      </c>
      <c r="BB26" s="5">
        <f t="shared" si="9"/>
        <v>65000000</v>
      </c>
      <c r="BC26" s="5"/>
      <c r="BD26" s="5"/>
      <c r="BE26" s="5"/>
      <c r="BF26" s="5"/>
      <c r="BG26" s="5"/>
      <c r="BH26" s="5"/>
      <c r="BI26" s="5"/>
      <c r="BJ26" s="5">
        <v>30000</v>
      </c>
      <c r="BK26" s="5"/>
      <c r="BL26" s="5"/>
      <c r="BM26" s="5"/>
      <c r="BN26" s="5"/>
      <c r="BO26" s="5"/>
      <c r="BP26" s="5">
        <f t="shared" si="10"/>
        <v>0</v>
      </c>
      <c r="BQ26" s="5"/>
      <c r="BR26" s="5"/>
      <c r="BS26" s="5"/>
      <c r="BT26" s="5"/>
      <c r="BU26" s="5"/>
      <c r="BV26" s="5">
        <v>50000</v>
      </c>
      <c r="BW26" s="5"/>
      <c r="BX26" s="5"/>
      <c r="BY26" s="5"/>
      <c r="BZ26" s="5"/>
      <c r="CA26" s="5"/>
      <c r="CB26" s="5">
        <v>170</v>
      </c>
      <c r="CC26" s="5"/>
      <c r="CD26" s="24">
        <f t="shared" si="0"/>
        <v>0</v>
      </c>
      <c r="CE26" s="5">
        <f t="shared" si="1"/>
        <v>129485470</v>
      </c>
      <c r="CF26" s="5">
        <f t="shared" si="11"/>
        <v>129485470</v>
      </c>
      <c r="CG26" s="5"/>
    </row>
    <row r="27" spans="1:85" x14ac:dyDescent="0.25">
      <c r="A27" s="19">
        <v>18</v>
      </c>
      <c r="B27" s="20" t="s">
        <v>119</v>
      </c>
      <c r="C27" s="25" t="s">
        <v>120</v>
      </c>
      <c r="D27" s="22"/>
      <c r="E27" s="23">
        <v>30408</v>
      </c>
      <c r="F27" s="23"/>
      <c r="G27" s="23"/>
      <c r="H27" s="23"/>
      <c r="I27" s="23">
        <f t="shared" si="2"/>
        <v>30408</v>
      </c>
      <c r="J27" s="5"/>
      <c r="K27" s="5">
        <v>233587</v>
      </c>
      <c r="L27" s="5"/>
      <c r="M27" s="5">
        <f t="shared" si="3"/>
        <v>233587</v>
      </c>
      <c r="N27" s="5"/>
      <c r="O27" s="5">
        <v>266977</v>
      </c>
      <c r="P27" s="5"/>
      <c r="Q27" s="5"/>
      <c r="R27" s="5"/>
      <c r="S27" s="5"/>
      <c r="T27" s="5"/>
      <c r="U27" s="5">
        <f t="shared" si="4"/>
        <v>266977</v>
      </c>
      <c r="V27" s="7"/>
      <c r="W27" s="5">
        <v>5250</v>
      </c>
      <c r="X27" s="5"/>
      <c r="Y27" s="5"/>
      <c r="Z27" s="5"/>
      <c r="AA27" s="7">
        <f t="shared" si="5"/>
        <v>5250</v>
      </c>
      <c r="AB27" s="5"/>
      <c r="AC27" s="5"/>
      <c r="AD27" s="5"/>
      <c r="AE27" s="5"/>
      <c r="AF27" s="5"/>
      <c r="AG27" s="5">
        <v>700</v>
      </c>
      <c r="AH27" s="5"/>
      <c r="AI27" s="5"/>
      <c r="AJ27" s="5"/>
      <c r="AK27" s="5"/>
      <c r="AL27" s="5"/>
      <c r="AM27" s="5"/>
      <c r="AN27" s="5"/>
      <c r="AO27" s="5"/>
      <c r="AP27" s="5">
        <f t="shared" si="6"/>
        <v>0</v>
      </c>
      <c r="AQ27" s="5"/>
      <c r="AR27" s="5">
        <v>192147</v>
      </c>
      <c r="AS27" s="5"/>
      <c r="AT27" s="5">
        <f t="shared" si="7"/>
        <v>192147</v>
      </c>
      <c r="AU27" s="5"/>
      <c r="AV27" s="5"/>
      <c r="AW27" s="5"/>
      <c r="AX27" s="5">
        <v>522136</v>
      </c>
      <c r="AY27" s="5"/>
      <c r="AZ27" s="5"/>
      <c r="BA27" s="5">
        <f t="shared" si="8"/>
        <v>0</v>
      </c>
      <c r="BB27" s="5">
        <f t="shared" si="9"/>
        <v>522136</v>
      </c>
      <c r="BC27" s="5"/>
      <c r="BD27" s="5"/>
      <c r="BE27" s="5"/>
      <c r="BF27" s="5"/>
      <c r="BG27" s="5"/>
      <c r="BH27" s="5"/>
      <c r="BI27" s="5"/>
      <c r="BJ27" s="5">
        <v>2200</v>
      </c>
      <c r="BK27" s="5"/>
      <c r="BL27" s="5"/>
      <c r="BM27" s="5"/>
      <c r="BN27" s="5"/>
      <c r="BO27" s="5"/>
      <c r="BP27" s="5">
        <f t="shared" si="10"/>
        <v>0</v>
      </c>
      <c r="BQ27" s="5"/>
      <c r="BR27" s="5"/>
      <c r="BS27" s="5"/>
      <c r="BT27" s="5"/>
      <c r="BU27" s="5"/>
      <c r="BV27" s="5">
        <v>5300</v>
      </c>
      <c r="BW27" s="5"/>
      <c r="BX27" s="5"/>
      <c r="BY27" s="5"/>
      <c r="BZ27" s="5"/>
      <c r="CA27" s="5"/>
      <c r="CB27" s="5"/>
      <c r="CC27" s="5"/>
      <c r="CD27" s="24">
        <f t="shared" si="0"/>
        <v>0</v>
      </c>
      <c r="CE27" s="5">
        <f t="shared" si="1"/>
        <v>1258705</v>
      </c>
      <c r="CF27" s="5">
        <f t="shared" si="11"/>
        <v>1258705</v>
      </c>
      <c r="CG27" s="5"/>
    </row>
    <row r="28" spans="1:85" x14ac:dyDescent="0.25">
      <c r="A28" s="19">
        <v>19</v>
      </c>
      <c r="B28" s="20" t="s">
        <v>121</v>
      </c>
      <c r="C28" s="25" t="s">
        <v>122</v>
      </c>
      <c r="D28" s="22"/>
      <c r="E28" s="23">
        <v>200000</v>
      </c>
      <c r="F28" s="23"/>
      <c r="G28" s="23"/>
      <c r="H28" s="23"/>
      <c r="I28" s="23">
        <f t="shared" si="2"/>
        <v>200000</v>
      </c>
      <c r="J28" s="5"/>
      <c r="K28" s="5">
        <v>2900000</v>
      </c>
      <c r="L28" s="5"/>
      <c r="M28" s="5">
        <f t="shared" si="3"/>
        <v>2900000</v>
      </c>
      <c r="N28" s="5"/>
      <c r="O28" s="5">
        <v>4000000</v>
      </c>
      <c r="P28" s="5"/>
      <c r="Q28" s="5"/>
      <c r="R28" s="5"/>
      <c r="S28" s="5"/>
      <c r="T28" s="5"/>
      <c r="U28" s="5">
        <f t="shared" si="4"/>
        <v>4000000</v>
      </c>
      <c r="V28" s="7"/>
      <c r="W28" s="5">
        <v>45000</v>
      </c>
      <c r="X28" s="5"/>
      <c r="Y28" s="5"/>
      <c r="Z28" s="5"/>
      <c r="AA28" s="7">
        <f t="shared" si="5"/>
        <v>45000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>
        <f t="shared" si="6"/>
        <v>0</v>
      </c>
      <c r="AQ28" s="5"/>
      <c r="AR28" s="5">
        <v>3300000</v>
      </c>
      <c r="AS28" s="5"/>
      <c r="AT28" s="5">
        <f t="shared" si="7"/>
        <v>3300000</v>
      </c>
      <c r="AU28" s="5"/>
      <c r="AV28" s="5"/>
      <c r="AW28" s="5"/>
      <c r="AX28" s="5">
        <v>210000</v>
      </c>
      <c r="AY28" s="5"/>
      <c r="AZ28" s="5"/>
      <c r="BA28" s="5">
        <f t="shared" si="8"/>
        <v>0</v>
      </c>
      <c r="BB28" s="5">
        <f t="shared" si="9"/>
        <v>210000</v>
      </c>
      <c r="BC28" s="5"/>
      <c r="BD28" s="5"/>
      <c r="BE28" s="5"/>
      <c r="BF28" s="5"/>
      <c r="BG28" s="5"/>
      <c r="BH28" s="5"/>
      <c r="BI28" s="5"/>
      <c r="BJ28" s="5">
        <v>2500</v>
      </c>
      <c r="BK28" s="5"/>
      <c r="BL28" s="5"/>
      <c r="BM28" s="5"/>
      <c r="BN28" s="5"/>
      <c r="BO28" s="5"/>
      <c r="BP28" s="5">
        <f t="shared" si="10"/>
        <v>0</v>
      </c>
      <c r="BQ28" s="5"/>
      <c r="BR28" s="5"/>
      <c r="BS28" s="5"/>
      <c r="BT28" s="5"/>
      <c r="BU28" s="5"/>
      <c r="BV28" s="5">
        <v>9300</v>
      </c>
      <c r="BW28" s="5"/>
      <c r="BX28" s="5"/>
      <c r="BY28" s="5"/>
      <c r="BZ28" s="5"/>
      <c r="CA28" s="5"/>
      <c r="CB28" s="5"/>
      <c r="CC28" s="5"/>
      <c r="CD28" s="24">
        <f t="shared" si="0"/>
        <v>0</v>
      </c>
      <c r="CE28" s="5">
        <f t="shared" si="1"/>
        <v>10666800</v>
      </c>
      <c r="CF28" s="5">
        <f t="shared" si="11"/>
        <v>10666800</v>
      </c>
      <c r="CG28" s="5"/>
    </row>
    <row r="29" spans="1:85" x14ac:dyDescent="0.25">
      <c r="A29" s="19">
        <v>20</v>
      </c>
      <c r="B29" s="20" t="s">
        <v>123</v>
      </c>
      <c r="C29" s="21" t="s">
        <v>124</v>
      </c>
      <c r="D29" s="22"/>
      <c r="E29" s="23">
        <v>48546</v>
      </c>
      <c r="F29" s="23"/>
      <c r="G29" s="23"/>
      <c r="H29" s="23"/>
      <c r="I29" s="23">
        <f t="shared" si="2"/>
        <v>48546</v>
      </c>
      <c r="J29" s="5"/>
      <c r="K29" s="5">
        <v>322915</v>
      </c>
      <c r="L29" s="5"/>
      <c r="M29" s="5">
        <f t="shared" si="3"/>
        <v>322915</v>
      </c>
      <c r="N29" s="5"/>
      <c r="O29" s="5">
        <v>342768</v>
      </c>
      <c r="P29" s="5"/>
      <c r="Q29" s="5"/>
      <c r="R29" s="5"/>
      <c r="S29" s="5"/>
      <c r="T29" s="5"/>
      <c r="U29" s="5">
        <f t="shared" si="4"/>
        <v>342768</v>
      </c>
      <c r="V29" s="7"/>
      <c r="W29" s="5">
        <v>7100</v>
      </c>
      <c r="X29" s="5"/>
      <c r="Y29" s="5"/>
      <c r="Z29" s="5"/>
      <c r="AA29" s="7">
        <f t="shared" si="5"/>
        <v>7100</v>
      </c>
      <c r="AB29" s="5"/>
      <c r="AC29" s="5"/>
      <c r="AD29" s="5"/>
      <c r="AE29" s="5"/>
      <c r="AF29" s="5"/>
      <c r="AG29" s="5">
        <v>1400</v>
      </c>
      <c r="AH29" s="5"/>
      <c r="AI29" s="5"/>
      <c r="AJ29" s="5"/>
      <c r="AK29" s="5"/>
      <c r="AL29" s="5"/>
      <c r="AM29" s="5"/>
      <c r="AN29" s="5"/>
      <c r="AO29" s="5"/>
      <c r="AP29" s="5">
        <f t="shared" si="6"/>
        <v>0</v>
      </c>
      <c r="AQ29" s="5"/>
      <c r="AR29" s="5">
        <v>296213</v>
      </c>
      <c r="AS29" s="5"/>
      <c r="AT29" s="5">
        <f t="shared" si="7"/>
        <v>296213</v>
      </c>
      <c r="AU29" s="5"/>
      <c r="AV29" s="5"/>
      <c r="AW29" s="5"/>
      <c r="AX29" s="5">
        <v>311721</v>
      </c>
      <c r="AY29" s="5"/>
      <c r="AZ29" s="5">
        <v>58</v>
      </c>
      <c r="BA29" s="5">
        <f t="shared" si="8"/>
        <v>0</v>
      </c>
      <c r="BB29" s="5">
        <f t="shared" si="9"/>
        <v>311779</v>
      </c>
      <c r="BC29" s="5"/>
      <c r="BD29" s="5"/>
      <c r="BE29" s="5"/>
      <c r="BF29" s="5"/>
      <c r="BG29" s="5"/>
      <c r="BH29" s="5"/>
      <c r="BI29" s="5"/>
      <c r="BJ29" s="5">
        <v>300</v>
      </c>
      <c r="BK29" s="5"/>
      <c r="BL29" s="5"/>
      <c r="BM29" s="5"/>
      <c r="BN29" s="5"/>
      <c r="BO29" s="5"/>
      <c r="BP29" s="5">
        <f t="shared" si="10"/>
        <v>0</v>
      </c>
      <c r="BQ29" s="5"/>
      <c r="BR29" s="5"/>
      <c r="BS29" s="5"/>
      <c r="BT29" s="5"/>
      <c r="BU29" s="5"/>
      <c r="BV29" s="5">
        <v>1100</v>
      </c>
      <c r="BW29" s="5"/>
      <c r="BX29" s="5"/>
      <c r="BY29" s="5"/>
      <c r="BZ29" s="5"/>
      <c r="CA29" s="5"/>
      <c r="CB29" s="5"/>
      <c r="CC29" s="5"/>
      <c r="CD29" s="24">
        <f t="shared" si="0"/>
        <v>0</v>
      </c>
      <c r="CE29" s="5">
        <f t="shared" si="1"/>
        <v>1332121</v>
      </c>
      <c r="CF29" s="5">
        <f t="shared" si="11"/>
        <v>1332121</v>
      </c>
      <c r="CG29" s="5"/>
    </row>
    <row r="30" spans="1:85" x14ac:dyDescent="0.25">
      <c r="A30" s="19">
        <v>21</v>
      </c>
      <c r="B30" s="20" t="s">
        <v>125</v>
      </c>
      <c r="C30" s="25" t="s">
        <v>126</v>
      </c>
      <c r="D30" s="22">
        <v>3000</v>
      </c>
      <c r="E30" s="23">
        <v>38650</v>
      </c>
      <c r="F30" s="23"/>
      <c r="G30" s="23"/>
      <c r="H30" s="23"/>
      <c r="I30" s="23">
        <f t="shared" si="2"/>
        <v>38650</v>
      </c>
      <c r="J30" s="5">
        <v>200000</v>
      </c>
      <c r="K30" s="5">
        <v>135845</v>
      </c>
      <c r="L30" s="5">
        <v>5000</v>
      </c>
      <c r="M30" s="5">
        <f t="shared" si="3"/>
        <v>140845</v>
      </c>
      <c r="N30" s="5">
        <v>205932</v>
      </c>
      <c r="O30" s="5">
        <v>127494</v>
      </c>
      <c r="P30" s="5">
        <v>2500</v>
      </c>
      <c r="Q30" s="5"/>
      <c r="R30" s="5"/>
      <c r="S30" s="5"/>
      <c r="T30" s="5"/>
      <c r="U30" s="5">
        <f t="shared" si="4"/>
        <v>129994</v>
      </c>
      <c r="V30" s="7"/>
      <c r="W30" s="5">
        <v>1700</v>
      </c>
      <c r="X30" s="5"/>
      <c r="Y30" s="5"/>
      <c r="Z30" s="5"/>
      <c r="AA30" s="7">
        <f t="shared" si="5"/>
        <v>1700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>
        <f t="shared" si="6"/>
        <v>0</v>
      </c>
      <c r="AQ30" s="5">
        <v>120155</v>
      </c>
      <c r="AR30" s="5">
        <v>119239</v>
      </c>
      <c r="AS30" s="5">
        <v>4000</v>
      </c>
      <c r="AT30" s="5">
        <f t="shared" si="7"/>
        <v>123239</v>
      </c>
      <c r="AU30" s="5"/>
      <c r="AV30" s="5"/>
      <c r="AW30" s="5">
        <v>500</v>
      </c>
      <c r="AX30" s="5">
        <v>423147</v>
      </c>
      <c r="AY30" s="5"/>
      <c r="AZ30" s="5"/>
      <c r="BA30" s="5">
        <f t="shared" si="8"/>
        <v>500</v>
      </c>
      <c r="BB30" s="5">
        <f t="shared" si="9"/>
        <v>423147</v>
      </c>
      <c r="BC30" s="5"/>
      <c r="BD30" s="5"/>
      <c r="BE30" s="5"/>
      <c r="BF30" s="5"/>
      <c r="BG30" s="5"/>
      <c r="BH30" s="5"/>
      <c r="BI30" s="5"/>
      <c r="BJ30" s="5">
        <v>2420</v>
      </c>
      <c r="BK30" s="5"/>
      <c r="BL30" s="5"/>
      <c r="BM30" s="5"/>
      <c r="BN30" s="5"/>
      <c r="BO30" s="5"/>
      <c r="BP30" s="5">
        <f t="shared" si="10"/>
        <v>0</v>
      </c>
      <c r="BQ30" s="5"/>
      <c r="BR30" s="5"/>
      <c r="BS30" s="5"/>
      <c r="BT30" s="5"/>
      <c r="BU30" s="5">
        <v>180</v>
      </c>
      <c r="BV30" s="5">
        <v>660</v>
      </c>
      <c r="BW30" s="5"/>
      <c r="BX30" s="5"/>
      <c r="BY30" s="5"/>
      <c r="BZ30" s="5"/>
      <c r="CA30" s="5"/>
      <c r="CB30" s="5"/>
      <c r="CC30" s="5"/>
      <c r="CD30" s="24">
        <f t="shared" si="0"/>
        <v>529767</v>
      </c>
      <c r="CE30" s="5">
        <f t="shared" si="1"/>
        <v>860655</v>
      </c>
      <c r="CF30" s="5">
        <f t="shared" si="11"/>
        <v>1390422</v>
      </c>
      <c r="CG30" s="5"/>
    </row>
    <row r="31" spans="1:85" x14ac:dyDescent="0.25">
      <c r="A31" s="19">
        <v>22</v>
      </c>
      <c r="B31" s="20" t="s">
        <v>127</v>
      </c>
      <c r="C31" s="25" t="s">
        <v>128</v>
      </c>
      <c r="D31" s="22"/>
      <c r="E31" s="23">
        <v>22000</v>
      </c>
      <c r="F31" s="23"/>
      <c r="G31" s="23"/>
      <c r="H31" s="23"/>
      <c r="I31" s="23">
        <f t="shared" si="2"/>
        <v>22000</v>
      </c>
      <c r="J31" s="5"/>
      <c r="K31" s="5">
        <v>206700</v>
      </c>
      <c r="L31" s="5"/>
      <c r="M31" s="5">
        <f t="shared" si="3"/>
        <v>206700</v>
      </c>
      <c r="N31" s="5"/>
      <c r="O31" s="5">
        <v>255000</v>
      </c>
      <c r="P31" s="5"/>
      <c r="Q31" s="5"/>
      <c r="R31" s="5"/>
      <c r="S31" s="5"/>
      <c r="T31" s="5"/>
      <c r="U31" s="5">
        <f t="shared" si="4"/>
        <v>255000</v>
      </c>
      <c r="V31" s="7"/>
      <c r="W31" s="5">
        <v>15000</v>
      </c>
      <c r="X31" s="5"/>
      <c r="Y31" s="5"/>
      <c r="Z31" s="5"/>
      <c r="AA31" s="7">
        <f t="shared" si="5"/>
        <v>15000</v>
      </c>
      <c r="AB31" s="5"/>
      <c r="AC31" s="5"/>
      <c r="AD31" s="5"/>
      <c r="AE31" s="5">
        <v>1000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>
        <f t="shared" si="6"/>
        <v>0</v>
      </c>
      <c r="AQ31" s="5"/>
      <c r="AR31" s="5">
        <v>184000</v>
      </c>
      <c r="AS31" s="5"/>
      <c r="AT31" s="5">
        <f t="shared" si="7"/>
        <v>184000</v>
      </c>
      <c r="AU31" s="5"/>
      <c r="AV31" s="5"/>
      <c r="AW31" s="5"/>
      <c r="AX31" s="5">
        <v>500000</v>
      </c>
      <c r="AY31" s="5"/>
      <c r="AZ31" s="5"/>
      <c r="BA31" s="5">
        <f t="shared" si="8"/>
        <v>0</v>
      </c>
      <c r="BB31" s="5">
        <f t="shared" si="9"/>
        <v>500000</v>
      </c>
      <c r="BC31" s="5"/>
      <c r="BD31" s="5"/>
      <c r="BE31" s="5"/>
      <c r="BF31" s="5"/>
      <c r="BG31" s="5"/>
      <c r="BH31" s="5"/>
      <c r="BI31" s="5"/>
      <c r="BJ31" s="5">
        <v>7000</v>
      </c>
      <c r="BK31" s="5"/>
      <c r="BL31" s="5"/>
      <c r="BM31" s="5"/>
      <c r="BN31" s="5"/>
      <c r="BO31" s="5"/>
      <c r="BP31" s="5">
        <f t="shared" si="10"/>
        <v>0</v>
      </c>
      <c r="BQ31" s="5"/>
      <c r="BR31" s="5"/>
      <c r="BS31" s="5"/>
      <c r="BT31" s="5"/>
      <c r="BU31" s="5"/>
      <c r="BV31" s="5">
        <v>1000</v>
      </c>
      <c r="BW31" s="5"/>
      <c r="BX31" s="5"/>
      <c r="BY31" s="5"/>
      <c r="BZ31" s="5"/>
      <c r="CA31" s="5"/>
      <c r="CB31" s="5"/>
      <c r="CC31" s="5"/>
      <c r="CD31" s="24">
        <f t="shared" si="0"/>
        <v>0</v>
      </c>
      <c r="CE31" s="5">
        <f t="shared" si="1"/>
        <v>1191700</v>
      </c>
      <c r="CF31" s="5">
        <f t="shared" si="11"/>
        <v>1191700</v>
      </c>
      <c r="CG31" s="5"/>
    </row>
    <row r="32" spans="1:85" x14ac:dyDescent="0.25">
      <c r="A32" s="19">
        <v>23</v>
      </c>
      <c r="B32" s="20" t="s">
        <v>129</v>
      </c>
      <c r="C32" s="25" t="s">
        <v>130</v>
      </c>
      <c r="D32" s="22"/>
      <c r="E32" s="5">
        <v>12813.92</v>
      </c>
      <c r="F32" s="23"/>
      <c r="G32" s="23"/>
      <c r="H32" s="23"/>
      <c r="I32" s="5">
        <f>E32+F32+G32+H32</f>
        <v>12813.92</v>
      </c>
      <c r="J32" s="5"/>
      <c r="K32" s="5">
        <v>73624.75</v>
      </c>
      <c r="L32" s="5"/>
      <c r="M32" s="5">
        <f t="shared" si="3"/>
        <v>73624.75</v>
      </c>
      <c r="N32" s="5"/>
      <c r="O32" s="5">
        <v>70097</v>
      </c>
      <c r="P32" s="5"/>
      <c r="Q32" s="5"/>
      <c r="R32" s="5"/>
      <c r="S32" s="5"/>
      <c r="T32" s="5"/>
      <c r="U32" s="5">
        <f t="shared" si="4"/>
        <v>70097</v>
      </c>
      <c r="V32" s="7"/>
      <c r="W32" s="5"/>
      <c r="X32" s="5"/>
      <c r="Y32" s="5"/>
      <c r="Z32" s="5"/>
      <c r="AA32" s="7">
        <f t="shared" si="5"/>
        <v>0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>
        <f t="shared" si="6"/>
        <v>0</v>
      </c>
      <c r="AQ32" s="5"/>
      <c r="AR32" s="5">
        <v>58207.5</v>
      </c>
      <c r="AS32" s="5"/>
      <c r="AT32" s="5">
        <v>58207</v>
      </c>
      <c r="AU32" s="5"/>
      <c r="AV32" s="5"/>
      <c r="AW32" s="5"/>
      <c r="AX32" s="5">
        <v>79224</v>
      </c>
      <c r="AY32" s="5"/>
      <c r="AZ32" s="5"/>
      <c r="BA32" s="5">
        <f t="shared" si="8"/>
        <v>0</v>
      </c>
      <c r="BB32" s="5">
        <f t="shared" si="9"/>
        <v>79224</v>
      </c>
      <c r="BC32" s="5"/>
      <c r="BD32" s="5"/>
      <c r="BE32" s="5"/>
      <c r="BF32" s="5"/>
      <c r="BG32" s="5"/>
      <c r="BH32" s="5"/>
      <c r="BI32" s="5"/>
      <c r="BJ32" s="5">
        <v>1434</v>
      </c>
      <c r="BK32" s="5"/>
      <c r="BL32" s="5"/>
      <c r="BM32" s="5"/>
      <c r="BN32" s="5"/>
      <c r="BO32" s="5"/>
      <c r="BP32" s="5">
        <f t="shared" si="10"/>
        <v>0</v>
      </c>
      <c r="BQ32" s="5"/>
      <c r="BR32" s="5"/>
      <c r="BS32" s="5"/>
      <c r="BT32" s="5"/>
      <c r="BU32" s="5"/>
      <c r="BV32" s="5">
        <v>120</v>
      </c>
      <c r="BW32" s="5"/>
      <c r="BX32" s="5"/>
      <c r="BY32" s="5"/>
      <c r="BZ32" s="5"/>
      <c r="CA32" s="5"/>
      <c r="CB32" s="5"/>
      <c r="CC32" s="5"/>
      <c r="CD32" s="24">
        <f t="shared" si="0"/>
        <v>0</v>
      </c>
      <c r="CE32" s="5">
        <f t="shared" si="1"/>
        <v>295520.67</v>
      </c>
      <c r="CF32" s="5">
        <f t="shared" si="11"/>
        <v>295520.67</v>
      </c>
      <c r="CG32" s="5"/>
    </row>
    <row r="33" spans="1:85" x14ac:dyDescent="0.25">
      <c r="A33" s="19">
        <v>24</v>
      </c>
      <c r="B33" s="20" t="s">
        <v>131</v>
      </c>
      <c r="C33" s="25" t="s">
        <v>132</v>
      </c>
      <c r="D33" s="22"/>
      <c r="E33" s="23">
        <v>1000</v>
      </c>
      <c r="F33" s="23"/>
      <c r="G33" s="23"/>
      <c r="H33" s="23"/>
      <c r="I33" s="23">
        <f t="shared" si="2"/>
        <v>1000</v>
      </c>
      <c r="J33" s="5"/>
      <c r="K33" s="5">
        <v>20000</v>
      </c>
      <c r="L33" s="5">
        <v>4000</v>
      </c>
      <c r="M33" s="5">
        <f t="shared" si="3"/>
        <v>24000</v>
      </c>
      <c r="N33" s="5"/>
      <c r="O33" s="5">
        <v>22000</v>
      </c>
      <c r="P33" s="5">
        <v>2500</v>
      </c>
      <c r="Q33" s="5"/>
      <c r="R33" s="5"/>
      <c r="S33" s="5"/>
      <c r="T33" s="5"/>
      <c r="U33" s="5">
        <f t="shared" si="4"/>
        <v>24500</v>
      </c>
      <c r="V33" s="7"/>
      <c r="W33" s="5">
        <v>5000</v>
      </c>
      <c r="X33" s="5"/>
      <c r="Y33" s="5"/>
      <c r="Z33" s="5"/>
      <c r="AA33" s="7">
        <f t="shared" si="5"/>
        <v>5000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f t="shared" si="6"/>
        <v>0</v>
      </c>
      <c r="AQ33" s="5"/>
      <c r="AR33" s="5">
        <v>16000</v>
      </c>
      <c r="AS33" s="5">
        <v>4000</v>
      </c>
      <c r="AT33" s="5">
        <f t="shared" si="7"/>
        <v>20000</v>
      </c>
      <c r="AU33" s="5"/>
      <c r="AV33" s="5"/>
      <c r="AW33" s="5"/>
      <c r="AX33" s="5">
        <v>16000</v>
      </c>
      <c r="AY33" s="5"/>
      <c r="AZ33" s="5"/>
      <c r="BA33" s="5">
        <f t="shared" si="8"/>
        <v>0</v>
      </c>
      <c r="BB33" s="5">
        <f t="shared" si="9"/>
        <v>16000</v>
      </c>
      <c r="BC33" s="5"/>
      <c r="BD33" s="5"/>
      <c r="BE33" s="5"/>
      <c r="BF33" s="5"/>
      <c r="BG33" s="5"/>
      <c r="BH33" s="5"/>
      <c r="BI33" s="5"/>
      <c r="BJ33" s="5">
        <v>700</v>
      </c>
      <c r="BK33" s="5"/>
      <c r="BL33" s="5"/>
      <c r="BM33" s="5"/>
      <c r="BN33" s="5"/>
      <c r="BO33" s="5"/>
      <c r="BP33" s="5">
        <f t="shared" si="10"/>
        <v>0</v>
      </c>
      <c r="BQ33" s="5"/>
      <c r="BR33" s="5"/>
      <c r="BS33" s="5"/>
      <c r="BT33" s="5"/>
      <c r="BU33" s="5"/>
      <c r="BV33" s="5">
        <v>180</v>
      </c>
      <c r="BW33" s="5"/>
      <c r="BX33" s="5"/>
      <c r="BY33" s="5"/>
      <c r="BZ33" s="5"/>
      <c r="CA33" s="5"/>
      <c r="CB33" s="5"/>
      <c r="CC33" s="5"/>
      <c r="CD33" s="24">
        <f t="shared" si="0"/>
        <v>0</v>
      </c>
      <c r="CE33" s="5">
        <f t="shared" si="1"/>
        <v>91380</v>
      </c>
      <c r="CF33" s="5">
        <f t="shared" si="11"/>
        <v>91380</v>
      </c>
      <c r="CG33" s="5"/>
    </row>
    <row r="34" spans="1:85" x14ac:dyDescent="0.25">
      <c r="A34" s="19">
        <v>25</v>
      </c>
      <c r="B34" s="20" t="s">
        <v>133</v>
      </c>
      <c r="C34" s="21" t="s">
        <v>134</v>
      </c>
      <c r="D34" s="22"/>
      <c r="E34" s="23">
        <v>21665</v>
      </c>
      <c r="F34" s="23"/>
      <c r="G34" s="23"/>
      <c r="H34" s="23"/>
      <c r="I34" s="23">
        <f t="shared" si="2"/>
        <v>21665</v>
      </c>
      <c r="J34" s="5"/>
      <c r="K34" s="5">
        <v>345230</v>
      </c>
      <c r="L34" s="5"/>
      <c r="M34" s="5">
        <f t="shared" si="3"/>
        <v>345230</v>
      </c>
      <c r="N34" s="5"/>
      <c r="O34" s="5">
        <v>397993</v>
      </c>
      <c r="P34" s="5"/>
      <c r="Q34" s="5"/>
      <c r="R34" s="5"/>
      <c r="S34" s="5"/>
      <c r="T34" s="5"/>
      <c r="U34" s="5">
        <f t="shared" si="4"/>
        <v>397993</v>
      </c>
      <c r="V34" s="7"/>
      <c r="W34" s="5">
        <v>19875</v>
      </c>
      <c r="X34" s="5"/>
      <c r="Y34" s="5"/>
      <c r="Z34" s="5"/>
      <c r="AA34" s="7">
        <f t="shared" si="5"/>
        <v>19875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>
        <f t="shared" si="6"/>
        <v>0</v>
      </c>
      <c r="AQ34" s="5"/>
      <c r="AR34" s="5">
        <v>292485</v>
      </c>
      <c r="AS34" s="5"/>
      <c r="AT34" s="5">
        <f>AR34+AS34</f>
        <v>292485</v>
      </c>
      <c r="AU34" s="5"/>
      <c r="AV34" s="5"/>
      <c r="AW34" s="5"/>
      <c r="AX34" s="5">
        <v>989500</v>
      </c>
      <c r="AY34" s="5"/>
      <c r="AZ34" s="5"/>
      <c r="BA34" s="5">
        <f t="shared" si="8"/>
        <v>0</v>
      </c>
      <c r="BB34" s="5">
        <f t="shared" si="9"/>
        <v>989500</v>
      </c>
      <c r="BC34" s="5"/>
      <c r="BD34" s="5"/>
      <c r="BE34" s="5"/>
      <c r="BF34" s="5"/>
      <c r="BG34" s="5"/>
      <c r="BH34" s="5"/>
      <c r="BI34" s="5"/>
      <c r="BJ34" s="5">
        <v>18556</v>
      </c>
      <c r="BK34" s="5"/>
      <c r="BL34" s="5"/>
      <c r="BM34" s="5"/>
      <c r="BN34" s="5"/>
      <c r="BO34" s="5"/>
      <c r="BP34" s="5">
        <f>BL34+BM34+BN34+BO34</f>
        <v>0</v>
      </c>
      <c r="BQ34" s="5"/>
      <c r="BR34" s="5"/>
      <c r="BS34" s="5"/>
      <c r="BT34" s="5"/>
      <c r="BU34" s="5"/>
      <c r="BV34" s="5">
        <v>3378</v>
      </c>
      <c r="BW34" s="5"/>
      <c r="BX34" s="5"/>
      <c r="BY34" s="5"/>
      <c r="BZ34" s="5"/>
      <c r="CA34" s="5"/>
      <c r="CB34" s="5"/>
      <c r="CC34" s="5"/>
      <c r="CD34" s="24">
        <f t="shared" si="0"/>
        <v>0</v>
      </c>
      <c r="CE34" s="5">
        <f t="shared" si="1"/>
        <v>2088682</v>
      </c>
      <c r="CF34" s="5">
        <f t="shared" si="11"/>
        <v>2088682</v>
      </c>
      <c r="CG34" s="5"/>
    </row>
    <row r="35" spans="1:85" x14ac:dyDescent="0.25">
      <c r="A35" s="19">
        <v>26</v>
      </c>
      <c r="B35" s="20" t="s">
        <v>135</v>
      </c>
      <c r="C35" s="21" t="s">
        <v>136</v>
      </c>
      <c r="D35" s="22"/>
      <c r="E35" s="23">
        <v>5000</v>
      </c>
      <c r="F35" s="23"/>
      <c r="G35" s="23"/>
      <c r="H35" s="23"/>
      <c r="I35" s="23">
        <f t="shared" si="2"/>
        <v>5000</v>
      </c>
      <c r="J35" s="5"/>
      <c r="K35" s="5">
        <v>30000</v>
      </c>
      <c r="L35" s="5"/>
      <c r="M35" s="5">
        <f t="shared" si="3"/>
        <v>30000</v>
      </c>
      <c r="N35" s="5"/>
      <c r="O35" s="5">
        <v>23000</v>
      </c>
      <c r="P35" s="5"/>
      <c r="Q35" s="5"/>
      <c r="R35" s="5"/>
      <c r="S35" s="5"/>
      <c r="T35" s="5"/>
      <c r="U35" s="5">
        <f t="shared" si="4"/>
        <v>23000</v>
      </c>
      <c r="V35" s="7"/>
      <c r="W35" s="5">
        <v>8000</v>
      </c>
      <c r="X35" s="5"/>
      <c r="Y35" s="5"/>
      <c r="Z35" s="5"/>
      <c r="AA35" s="7">
        <f t="shared" si="5"/>
        <v>8000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>
        <f t="shared" si="6"/>
        <v>0</v>
      </c>
      <c r="AQ35" s="5"/>
      <c r="AR35" s="5">
        <v>25300</v>
      </c>
      <c r="AS35" s="5"/>
      <c r="AT35" s="5">
        <f t="shared" si="7"/>
        <v>25300</v>
      </c>
      <c r="AU35" s="5"/>
      <c r="AV35" s="5"/>
      <c r="AW35" s="5"/>
      <c r="AX35" s="5">
        <v>13800</v>
      </c>
      <c r="AY35" s="5"/>
      <c r="AZ35" s="5"/>
      <c r="BA35" s="5">
        <f t="shared" si="8"/>
        <v>0</v>
      </c>
      <c r="BB35" s="5">
        <f t="shared" si="9"/>
        <v>13800</v>
      </c>
      <c r="BC35" s="5"/>
      <c r="BD35" s="5"/>
      <c r="BE35" s="5"/>
      <c r="BF35" s="5"/>
      <c r="BG35" s="5"/>
      <c r="BH35" s="5"/>
      <c r="BI35" s="5"/>
      <c r="BJ35" s="5">
        <v>100</v>
      </c>
      <c r="BK35" s="5"/>
      <c r="BL35" s="5"/>
      <c r="BM35" s="5"/>
      <c r="BN35" s="5"/>
      <c r="BO35" s="5"/>
      <c r="BP35" s="5">
        <f t="shared" si="10"/>
        <v>0</v>
      </c>
      <c r="BQ35" s="5"/>
      <c r="BR35" s="5"/>
      <c r="BS35" s="5"/>
      <c r="BT35" s="5"/>
      <c r="BU35" s="5"/>
      <c r="BV35" s="5">
        <v>120</v>
      </c>
      <c r="BW35" s="5"/>
      <c r="BX35" s="5"/>
      <c r="BY35" s="5"/>
      <c r="BZ35" s="5"/>
      <c r="CA35" s="5"/>
      <c r="CB35" s="5"/>
      <c r="CC35" s="5"/>
      <c r="CD35" s="24">
        <f t="shared" si="0"/>
        <v>0</v>
      </c>
      <c r="CE35" s="5">
        <f t="shared" si="1"/>
        <v>105320</v>
      </c>
      <c r="CF35" s="5">
        <f t="shared" si="11"/>
        <v>105320</v>
      </c>
      <c r="CG35" s="5"/>
    </row>
    <row r="36" spans="1:85" x14ac:dyDescent="0.25">
      <c r="A36" s="19">
        <v>27</v>
      </c>
      <c r="B36" s="20" t="s">
        <v>137</v>
      </c>
      <c r="C36" s="21" t="s">
        <v>138</v>
      </c>
      <c r="D36" s="22"/>
      <c r="E36" s="23">
        <v>63417</v>
      </c>
      <c r="F36" s="23"/>
      <c r="G36" s="23"/>
      <c r="H36" s="23"/>
      <c r="I36" s="23">
        <f t="shared" si="2"/>
        <v>63417</v>
      </c>
      <c r="J36" s="5"/>
      <c r="K36" s="5">
        <v>284282</v>
      </c>
      <c r="L36" s="5"/>
      <c r="M36" s="5">
        <f t="shared" si="3"/>
        <v>284282</v>
      </c>
      <c r="N36" s="5"/>
      <c r="O36" s="5">
        <v>465900</v>
      </c>
      <c r="P36" s="5"/>
      <c r="Q36" s="5"/>
      <c r="R36" s="5"/>
      <c r="S36" s="5"/>
      <c r="T36" s="5"/>
      <c r="U36" s="5">
        <f t="shared" si="4"/>
        <v>465900</v>
      </c>
      <c r="V36" s="7"/>
      <c r="W36" s="5">
        <v>19800</v>
      </c>
      <c r="X36" s="5"/>
      <c r="Y36" s="5"/>
      <c r="Z36" s="5"/>
      <c r="AA36" s="7">
        <f t="shared" si="5"/>
        <v>19800</v>
      </c>
      <c r="AB36" s="5"/>
      <c r="AC36" s="5"/>
      <c r="AD36" s="5"/>
      <c r="AE36" s="5">
        <v>1300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>
        <f t="shared" si="6"/>
        <v>0</v>
      </c>
      <c r="AQ36" s="5"/>
      <c r="AR36" s="5">
        <v>269724</v>
      </c>
      <c r="AS36" s="5"/>
      <c r="AT36" s="5">
        <f t="shared" si="7"/>
        <v>269724</v>
      </c>
      <c r="AU36" s="5"/>
      <c r="AV36" s="5"/>
      <c r="AW36" s="5"/>
      <c r="AX36" s="5">
        <v>382200</v>
      </c>
      <c r="AY36" s="5"/>
      <c r="AZ36" s="5"/>
      <c r="BA36" s="5">
        <f t="shared" si="8"/>
        <v>0</v>
      </c>
      <c r="BB36" s="5">
        <f t="shared" si="9"/>
        <v>382200</v>
      </c>
      <c r="BC36" s="5"/>
      <c r="BD36" s="5"/>
      <c r="BE36" s="5"/>
      <c r="BF36" s="5"/>
      <c r="BG36" s="5"/>
      <c r="BH36" s="5"/>
      <c r="BI36" s="5"/>
      <c r="BJ36" s="5">
        <v>450</v>
      </c>
      <c r="BK36" s="5"/>
      <c r="BL36" s="5"/>
      <c r="BM36" s="5"/>
      <c r="BN36" s="5"/>
      <c r="BO36" s="5"/>
      <c r="BP36" s="5">
        <f t="shared" si="10"/>
        <v>0</v>
      </c>
      <c r="BQ36" s="5"/>
      <c r="BR36" s="5"/>
      <c r="BS36" s="5"/>
      <c r="BT36" s="5"/>
      <c r="BU36" s="5"/>
      <c r="BV36" s="5">
        <v>3640</v>
      </c>
      <c r="BW36" s="5"/>
      <c r="BX36" s="5"/>
      <c r="BY36" s="5"/>
      <c r="BZ36" s="5"/>
      <c r="CA36" s="5"/>
      <c r="CB36" s="5"/>
      <c r="CC36" s="5"/>
      <c r="CD36" s="24">
        <f t="shared" si="0"/>
        <v>0</v>
      </c>
      <c r="CE36" s="5">
        <f t="shared" si="1"/>
        <v>1490713</v>
      </c>
      <c r="CF36" s="5">
        <f t="shared" si="11"/>
        <v>1490713</v>
      </c>
      <c r="CG36" s="5"/>
    </row>
    <row r="37" spans="1:85" x14ac:dyDescent="0.25">
      <c r="A37" s="19">
        <v>28</v>
      </c>
      <c r="B37" s="20" t="s">
        <v>139</v>
      </c>
      <c r="C37" s="25" t="s">
        <v>140</v>
      </c>
      <c r="D37" s="22"/>
      <c r="E37" s="23">
        <v>69500</v>
      </c>
      <c r="F37" s="23"/>
      <c r="G37" s="23"/>
      <c r="H37" s="23"/>
      <c r="I37" s="23">
        <f t="shared" si="2"/>
        <v>69500</v>
      </c>
      <c r="J37" s="5"/>
      <c r="K37" s="5">
        <v>141057</v>
      </c>
      <c r="L37" s="5">
        <v>10610</v>
      </c>
      <c r="M37" s="5">
        <f t="shared" si="3"/>
        <v>151667</v>
      </c>
      <c r="N37" s="5"/>
      <c r="O37" s="5">
        <v>118835</v>
      </c>
      <c r="P37" s="5">
        <v>5500</v>
      </c>
      <c r="Q37" s="5"/>
      <c r="R37" s="5"/>
      <c r="S37" s="5"/>
      <c r="T37" s="5"/>
      <c r="U37" s="5">
        <f t="shared" si="4"/>
        <v>124335</v>
      </c>
      <c r="V37" s="7"/>
      <c r="W37" s="5">
        <v>37000</v>
      </c>
      <c r="X37" s="5"/>
      <c r="Y37" s="5"/>
      <c r="Z37" s="5"/>
      <c r="AA37" s="7">
        <f t="shared" si="5"/>
        <v>37000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>
        <f t="shared" si="6"/>
        <v>0</v>
      </c>
      <c r="AQ37" s="5"/>
      <c r="AR37" s="5">
        <v>100582</v>
      </c>
      <c r="AS37" s="5">
        <v>4050</v>
      </c>
      <c r="AT37" s="5">
        <f t="shared" si="7"/>
        <v>104632</v>
      </c>
      <c r="AU37" s="5"/>
      <c r="AV37" s="5"/>
      <c r="AW37" s="5"/>
      <c r="AX37" s="5">
        <v>154675</v>
      </c>
      <c r="AY37" s="5"/>
      <c r="AZ37" s="5"/>
      <c r="BA37" s="5">
        <f t="shared" si="8"/>
        <v>0</v>
      </c>
      <c r="BB37" s="5">
        <f t="shared" si="9"/>
        <v>154675</v>
      </c>
      <c r="BC37" s="5"/>
      <c r="BD37" s="5"/>
      <c r="BE37" s="5"/>
      <c r="BF37" s="5"/>
      <c r="BG37" s="5"/>
      <c r="BH37" s="5"/>
      <c r="BI37" s="5"/>
      <c r="BJ37" s="5">
        <v>4800</v>
      </c>
      <c r="BK37" s="5"/>
      <c r="BL37" s="5"/>
      <c r="BM37" s="5"/>
      <c r="BN37" s="5"/>
      <c r="BO37" s="5"/>
      <c r="BP37" s="5">
        <f t="shared" si="10"/>
        <v>0</v>
      </c>
      <c r="BQ37" s="5"/>
      <c r="BR37" s="5"/>
      <c r="BS37" s="5"/>
      <c r="BT37" s="5"/>
      <c r="BU37" s="5"/>
      <c r="BV37" s="5">
        <v>450</v>
      </c>
      <c r="BW37" s="5"/>
      <c r="BX37" s="5"/>
      <c r="BY37" s="5"/>
      <c r="BZ37" s="5"/>
      <c r="CA37" s="5"/>
      <c r="CB37" s="5"/>
      <c r="CC37" s="5"/>
      <c r="CD37" s="24">
        <f t="shared" si="0"/>
        <v>0</v>
      </c>
      <c r="CE37" s="5">
        <f t="shared" si="1"/>
        <v>647059</v>
      </c>
      <c r="CF37" s="5">
        <f t="shared" si="11"/>
        <v>647059</v>
      </c>
      <c r="CG37" s="5"/>
    </row>
    <row r="38" spans="1:85" x14ac:dyDescent="0.25">
      <c r="A38" s="19">
        <v>29</v>
      </c>
      <c r="B38" s="20" t="s">
        <v>141</v>
      </c>
      <c r="C38" s="25" t="s">
        <v>142</v>
      </c>
      <c r="D38" s="22"/>
      <c r="E38" s="23">
        <v>125610</v>
      </c>
      <c r="F38" s="23"/>
      <c r="G38" s="23"/>
      <c r="H38" s="23"/>
      <c r="I38" s="23">
        <f t="shared" si="2"/>
        <v>125610</v>
      </c>
      <c r="J38" s="5"/>
      <c r="K38" s="5">
        <v>1233180</v>
      </c>
      <c r="L38" s="5"/>
      <c r="M38" s="5">
        <f t="shared" si="3"/>
        <v>1233180</v>
      </c>
      <c r="N38" s="5"/>
      <c r="O38" s="5">
        <v>2178109</v>
      </c>
      <c r="P38" s="5"/>
      <c r="Q38" s="5"/>
      <c r="R38" s="5"/>
      <c r="S38" s="5"/>
      <c r="T38" s="5"/>
      <c r="U38" s="5">
        <f t="shared" si="4"/>
        <v>2178109</v>
      </c>
      <c r="V38" s="7"/>
      <c r="W38" s="5">
        <v>63200</v>
      </c>
      <c r="X38" s="5"/>
      <c r="Y38" s="5"/>
      <c r="Z38" s="5"/>
      <c r="AA38" s="7">
        <f t="shared" si="5"/>
        <v>63200</v>
      </c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>
        <f t="shared" si="6"/>
        <v>0</v>
      </c>
      <c r="AQ38" s="5"/>
      <c r="AR38" s="5">
        <v>1421284</v>
      </c>
      <c r="AS38" s="5"/>
      <c r="AT38" s="5">
        <f t="shared" si="7"/>
        <v>1421284</v>
      </c>
      <c r="AU38" s="5"/>
      <c r="AV38" s="5"/>
      <c r="AW38" s="5"/>
      <c r="AX38" s="5">
        <v>1079397</v>
      </c>
      <c r="AY38" s="5"/>
      <c r="AZ38" s="5"/>
      <c r="BA38" s="5">
        <f t="shared" si="8"/>
        <v>0</v>
      </c>
      <c r="BB38" s="5">
        <f t="shared" si="9"/>
        <v>1079397</v>
      </c>
      <c r="BC38" s="5"/>
      <c r="BD38" s="5"/>
      <c r="BE38" s="5"/>
      <c r="BF38" s="5"/>
      <c r="BG38" s="5"/>
      <c r="BH38" s="5"/>
      <c r="BI38" s="5"/>
      <c r="BJ38" s="5">
        <v>11610</v>
      </c>
      <c r="BK38" s="5"/>
      <c r="BL38" s="5"/>
      <c r="BM38" s="5"/>
      <c r="BN38" s="5"/>
      <c r="BO38" s="5"/>
      <c r="BP38" s="5">
        <f t="shared" si="10"/>
        <v>0</v>
      </c>
      <c r="BQ38" s="5"/>
      <c r="BR38" s="5"/>
      <c r="BS38" s="5"/>
      <c r="BT38" s="5"/>
      <c r="BU38" s="5"/>
      <c r="BV38" s="5">
        <v>5850</v>
      </c>
      <c r="BW38" s="5"/>
      <c r="BX38" s="5"/>
      <c r="BY38" s="5"/>
      <c r="BZ38" s="5"/>
      <c r="CA38" s="5"/>
      <c r="CB38" s="5"/>
      <c r="CC38" s="5"/>
      <c r="CD38" s="24">
        <f t="shared" si="0"/>
        <v>0</v>
      </c>
      <c r="CE38" s="5">
        <f t="shared" si="1"/>
        <v>6118240</v>
      </c>
      <c r="CF38" s="5">
        <f t="shared" si="11"/>
        <v>6118240</v>
      </c>
      <c r="CG38" s="5"/>
    </row>
    <row r="39" spans="1:85" x14ac:dyDescent="0.25">
      <c r="A39" s="19">
        <v>30</v>
      </c>
      <c r="B39" s="20" t="s">
        <v>143</v>
      </c>
      <c r="C39" s="25" t="s">
        <v>144</v>
      </c>
      <c r="D39" s="22"/>
      <c r="E39" s="5">
        <v>40559.01</v>
      </c>
      <c r="F39" s="23"/>
      <c r="G39" s="23">
        <v>200</v>
      </c>
      <c r="H39" s="23"/>
      <c r="I39" s="23">
        <f t="shared" si="2"/>
        <v>40759.01</v>
      </c>
      <c r="J39" s="5"/>
      <c r="K39" s="5">
        <v>1789996.53</v>
      </c>
      <c r="L39" s="5"/>
      <c r="M39" s="5">
        <f t="shared" si="3"/>
        <v>1789996.53</v>
      </c>
      <c r="N39" s="5"/>
      <c r="O39" s="5">
        <v>1903358.51</v>
      </c>
      <c r="P39" s="5"/>
      <c r="Q39" s="5">
        <v>9750</v>
      </c>
      <c r="R39" s="5"/>
      <c r="S39" s="5"/>
      <c r="T39" s="5"/>
      <c r="U39" s="5">
        <f t="shared" si="4"/>
        <v>1913108.51</v>
      </c>
      <c r="V39" s="7"/>
      <c r="W39" s="5">
        <v>29050</v>
      </c>
      <c r="X39" s="5"/>
      <c r="Y39" s="5">
        <v>900</v>
      </c>
      <c r="Z39" s="5"/>
      <c r="AA39" s="7">
        <f t="shared" si="5"/>
        <v>29950</v>
      </c>
      <c r="AB39" s="5"/>
      <c r="AC39" s="5"/>
      <c r="AD39" s="5"/>
      <c r="AE39" s="5"/>
      <c r="AF39" s="5"/>
      <c r="AG39" s="5">
        <v>10919</v>
      </c>
      <c r="AH39" s="5"/>
      <c r="AI39" s="5"/>
      <c r="AJ39" s="5"/>
      <c r="AK39" s="5"/>
      <c r="AL39" s="5"/>
      <c r="AM39" s="5"/>
      <c r="AN39" s="5"/>
      <c r="AO39" s="5"/>
      <c r="AP39" s="5">
        <f t="shared" si="6"/>
        <v>0</v>
      </c>
      <c r="AQ39" s="5"/>
      <c r="AR39" s="5">
        <v>1514820.39</v>
      </c>
      <c r="AS39" s="5"/>
      <c r="AT39" s="5">
        <f t="shared" si="7"/>
        <v>1514820.39</v>
      </c>
      <c r="AU39" s="5"/>
      <c r="AV39" s="5"/>
      <c r="AW39" s="5"/>
      <c r="AX39" s="5">
        <v>2703443.78</v>
      </c>
      <c r="AY39" s="5"/>
      <c r="AZ39" s="5"/>
      <c r="BA39" s="5">
        <f t="shared" si="8"/>
        <v>0</v>
      </c>
      <c r="BB39" s="5">
        <f t="shared" si="9"/>
        <v>2703443.78</v>
      </c>
      <c r="BC39" s="5"/>
      <c r="BD39" s="5"/>
      <c r="BE39" s="5"/>
      <c r="BF39" s="5"/>
      <c r="BG39" s="5"/>
      <c r="BH39" s="5"/>
      <c r="BI39" s="5"/>
      <c r="BJ39" s="5">
        <v>259290.48</v>
      </c>
      <c r="BK39" s="5"/>
      <c r="BL39" s="5"/>
      <c r="BM39" s="5"/>
      <c r="BN39" s="5"/>
      <c r="BO39" s="5"/>
      <c r="BP39" s="5">
        <f t="shared" si="10"/>
        <v>0</v>
      </c>
      <c r="BQ39" s="5"/>
      <c r="BR39" s="5"/>
      <c r="BS39" s="5"/>
      <c r="BT39" s="5"/>
      <c r="BU39" s="5"/>
      <c r="BV39" s="5">
        <v>4780</v>
      </c>
      <c r="BW39" s="5"/>
      <c r="BX39" s="5"/>
      <c r="BY39" s="5"/>
      <c r="BZ39" s="5"/>
      <c r="CA39" s="5"/>
      <c r="CB39" s="5">
        <v>650</v>
      </c>
      <c r="CC39" s="5"/>
      <c r="CD39" s="24">
        <f t="shared" si="0"/>
        <v>0</v>
      </c>
      <c r="CE39" s="5">
        <f t="shared" si="1"/>
        <v>8267717.6999999993</v>
      </c>
      <c r="CF39" s="5">
        <f t="shared" si="11"/>
        <v>8267717.6999999993</v>
      </c>
      <c r="CG39" s="5"/>
    </row>
    <row r="40" spans="1:85" x14ac:dyDescent="0.25">
      <c r="A40" s="19">
        <v>31</v>
      </c>
      <c r="B40" s="20" t="s">
        <v>145</v>
      </c>
      <c r="C40" s="25" t="s">
        <v>146</v>
      </c>
      <c r="D40" s="22"/>
      <c r="E40" s="23">
        <v>20922</v>
      </c>
      <c r="F40" s="23"/>
      <c r="G40" s="23"/>
      <c r="H40" s="23"/>
      <c r="I40" s="23">
        <f t="shared" si="2"/>
        <v>20922</v>
      </c>
      <c r="J40" s="5"/>
      <c r="K40" s="5">
        <v>808431</v>
      </c>
      <c r="L40" s="5"/>
      <c r="M40" s="5">
        <f t="shared" si="3"/>
        <v>808431</v>
      </c>
      <c r="N40" s="5"/>
      <c r="O40" s="5">
        <v>693357</v>
      </c>
      <c r="P40" s="5"/>
      <c r="Q40" s="5"/>
      <c r="R40" s="5"/>
      <c r="S40" s="5"/>
      <c r="T40" s="5"/>
      <c r="U40" s="5">
        <f t="shared" si="4"/>
        <v>693357</v>
      </c>
      <c r="V40" s="7"/>
      <c r="W40" s="5">
        <v>210</v>
      </c>
      <c r="X40" s="5">
        <v>500</v>
      </c>
      <c r="Y40" s="5"/>
      <c r="Z40" s="5"/>
      <c r="AA40" s="7">
        <f t="shared" si="5"/>
        <v>710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>
        <f t="shared" si="6"/>
        <v>0</v>
      </c>
      <c r="AQ40" s="5"/>
      <c r="AR40" s="5">
        <v>662650</v>
      </c>
      <c r="AS40" s="5"/>
      <c r="AT40" s="5">
        <f t="shared" si="7"/>
        <v>662650</v>
      </c>
      <c r="AU40" s="5"/>
      <c r="AV40" s="5"/>
      <c r="AW40" s="5"/>
      <c r="AX40" s="5">
        <v>367770</v>
      </c>
      <c r="AY40" s="5"/>
      <c r="AZ40" s="5"/>
      <c r="BA40" s="5">
        <f t="shared" si="8"/>
        <v>0</v>
      </c>
      <c r="BB40" s="5">
        <f t="shared" si="9"/>
        <v>367770</v>
      </c>
      <c r="BC40" s="5"/>
      <c r="BD40" s="5"/>
      <c r="BE40" s="5"/>
      <c r="BF40" s="5"/>
      <c r="BG40" s="5"/>
      <c r="BH40" s="5"/>
      <c r="BI40" s="5"/>
      <c r="BJ40" s="5">
        <v>2226</v>
      </c>
      <c r="BK40" s="5"/>
      <c r="BL40" s="5"/>
      <c r="BM40" s="5"/>
      <c r="BN40" s="5"/>
      <c r="BO40" s="5"/>
      <c r="BP40" s="5">
        <f t="shared" si="10"/>
        <v>0</v>
      </c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24">
        <f t="shared" si="0"/>
        <v>0</v>
      </c>
      <c r="CE40" s="5">
        <f t="shared" si="1"/>
        <v>2556066</v>
      </c>
      <c r="CF40" s="5">
        <f t="shared" si="11"/>
        <v>2556066</v>
      </c>
      <c r="CG40" s="5"/>
    </row>
    <row r="41" spans="1:85" x14ac:dyDescent="0.25">
      <c r="A41" s="19">
        <v>32</v>
      </c>
      <c r="B41" s="20" t="s">
        <v>147</v>
      </c>
      <c r="C41" s="25" t="s">
        <v>148</v>
      </c>
      <c r="D41" s="22">
        <v>1500</v>
      </c>
      <c r="E41" s="22">
        <v>0</v>
      </c>
      <c r="F41" s="23"/>
      <c r="G41" s="23"/>
      <c r="H41" s="23"/>
      <c r="I41" s="23">
        <f t="shared" si="2"/>
        <v>0</v>
      </c>
      <c r="J41" s="5">
        <v>6000</v>
      </c>
      <c r="K41" s="5">
        <v>0</v>
      </c>
      <c r="L41" s="5"/>
      <c r="M41" s="5">
        <f t="shared" si="3"/>
        <v>0</v>
      </c>
      <c r="N41" s="5">
        <v>13000</v>
      </c>
      <c r="O41" s="5"/>
      <c r="P41" s="5"/>
      <c r="Q41" s="5"/>
      <c r="R41" s="5"/>
      <c r="S41" s="5"/>
      <c r="T41" s="5"/>
      <c r="U41" s="5">
        <f t="shared" si="4"/>
        <v>0</v>
      </c>
      <c r="V41" s="7"/>
      <c r="W41" s="5"/>
      <c r="X41" s="5"/>
      <c r="Y41" s="5"/>
      <c r="Z41" s="5"/>
      <c r="AA41" s="7">
        <f t="shared" si="5"/>
        <v>0</v>
      </c>
      <c r="AB41" s="5"/>
      <c r="AC41" s="5"/>
      <c r="AD41" s="5"/>
      <c r="AE41" s="5"/>
      <c r="AF41" s="5">
        <v>300</v>
      </c>
      <c r="AG41" s="5">
        <v>0</v>
      </c>
      <c r="AH41" s="5"/>
      <c r="AI41" s="5"/>
      <c r="AJ41" s="5"/>
      <c r="AK41" s="5"/>
      <c r="AL41" s="5"/>
      <c r="AM41" s="5"/>
      <c r="AN41" s="5"/>
      <c r="AO41" s="5"/>
      <c r="AP41" s="5">
        <f t="shared" si="6"/>
        <v>0</v>
      </c>
      <c r="AQ41" s="5">
        <v>45000</v>
      </c>
      <c r="AR41" s="5">
        <v>0</v>
      </c>
      <c r="AS41" s="5"/>
      <c r="AT41" s="5">
        <f t="shared" si="7"/>
        <v>0</v>
      </c>
      <c r="AU41" s="5"/>
      <c r="AV41" s="5"/>
      <c r="AW41" s="28">
        <v>40000</v>
      </c>
      <c r="AX41" s="5">
        <v>0</v>
      </c>
      <c r="AY41" s="5"/>
      <c r="AZ41" s="5"/>
      <c r="BA41" s="5">
        <f t="shared" si="8"/>
        <v>40000</v>
      </c>
      <c r="BB41" s="5">
        <f t="shared" si="9"/>
        <v>0</v>
      </c>
      <c r="BC41" s="5"/>
      <c r="BD41" s="5"/>
      <c r="BE41" s="5"/>
      <c r="BF41" s="5"/>
      <c r="BG41" s="5"/>
      <c r="BH41" s="5"/>
      <c r="BI41" s="5">
        <v>2000</v>
      </c>
      <c r="BJ41" s="5">
        <v>0</v>
      </c>
      <c r="BK41" s="5"/>
      <c r="BL41" s="5"/>
      <c r="BM41" s="5"/>
      <c r="BN41" s="5"/>
      <c r="BO41" s="5"/>
      <c r="BP41" s="5">
        <f t="shared" si="10"/>
        <v>0</v>
      </c>
      <c r="BQ41" s="5"/>
      <c r="BR41" s="5"/>
      <c r="BS41" s="5"/>
      <c r="BT41" s="5"/>
      <c r="BU41" s="5">
        <v>180</v>
      </c>
      <c r="BV41" s="5">
        <v>0</v>
      </c>
      <c r="BW41" s="5"/>
      <c r="BX41" s="5"/>
      <c r="BY41" s="5"/>
      <c r="BZ41" s="5"/>
      <c r="CA41" s="5"/>
      <c r="CB41" s="5"/>
      <c r="CC41" s="5"/>
      <c r="CD41" s="24">
        <f t="shared" si="0"/>
        <v>107980</v>
      </c>
      <c r="CE41" s="5">
        <f t="shared" si="1"/>
        <v>0</v>
      </c>
      <c r="CF41" s="5">
        <f t="shared" si="11"/>
        <v>107980</v>
      </c>
      <c r="CG41" s="5"/>
    </row>
    <row r="42" spans="1:85" x14ac:dyDescent="0.25">
      <c r="A42" s="19">
        <v>33</v>
      </c>
      <c r="B42" s="20" t="s">
        <v>149</v>
      </c>
      <c r="C42" s="25" t="s">
        <v>150</v>
      </c>
      <c r="D42" s="5">
        <v>5500</v>
      </c>
      <c r="E42" s="5">
        <v>60000</v>
      </c>
      <c r="F42" s="23"/>
      <c r="G42" s="23"/>
      <c r="H42" s="23"/>
      <c r="I42" s="23">
        <f t="shared" si="2"/>
        <v>60000</v>
      </c>
      <c r="J42" s="5">
        <v>40000</v>
      </c>
      <c r="K42" s="5">
        <v>1200000</v>
      </c>
      <c r="L42" s="5">
        <v>30000</v>
      </c>
      <c r="M42" s="5">
        <f t="shared" si="3"/>
        <v>1230000</v>
      </c>
      <c r="N42" s="5">
        <v>10000</v>
      </c>
      <c r="O42" s="5">
        <v>1800000</v>
      </c>
      <c r="P42" s="5">
        <v>25000</v>
      </c>
      <c r="Q42" s="5"/>
      <c r="R42" s="5"/>
      <c r="S42" s="5"/>
      <c r="T42" s="5"/>
      <c r="U42" s="5">
        <f t="shared" si="4"/>
        <v>1825000</v>
      </c>
      <c r="V42" s="5">
        <v>4500</v>
      </c>
      <c r="W42" s="5">
        <v>30000</v>
      </c>
      <c r="X42" s="5"/>
      <c r="Y42" s="5"/>
      <c r="Z42" s="5"/>
      <c r="AA42" s="7">
        <f t="shared" si="5"/>
        <v>30000</v>
      </c>
      <c r="AB42" s="5"/>
      <c r="AC42" s="5"/>
      <c r="AD42" s="5"/>
      <c r="AE42" s="5">
        <v>100</v>
      </c>
      <c r="AF42" s="5"/>
      <c r="AG42" s="5">
        <v>100</v>
      </c>
      <c r="AH42" s="5"/>
      <c r="AI42" s="5"/>
      <c r="AJ42" s="5"/>
      <c r="AK42" s="5"/>
      <c r="AL42" s="5"/>
      <c r="AM42" s="5"/>
      <c r="AN42" s="5"/>
      <c r="AO42" s="5"/>
      <c r="AP42" s="5">
        <f t="shared" si="6"/>
        <v>0</v>
      </c>
      <c r="AQ42" s="5">
        <v>90000</v>
      </c>
      <c r="AR42" s="5">
        <v>1000000</v>
      </c>
      <c r="AS42" s="5">
        <v>7500</v>
      </c>
      <c r="AT42" s="5">
        <f t="shared" si="7"/>
        <v>1007500</v>
      </c>
      <c r="AU42" s="5"/>
      <c r="AV42" s="5"/>
      <c r="AW42" s="5">
        <v>45000</v>
      </c>
      <c r="AX42" s="5">
        <v>1650000</v>
      </c>
      <c r="AY42" s="5"/>
      <c r="AZ42" s="5"/>
      <c r="BA42" s="5">
        <f t="shared" si="8"/>
        <v>45000</v>
      </c>
      <c r="BB42" s="5">
        <f t="shared" si="9"/>
        <v>1650000</v>
      </c>
      <c r="BC42" s="5"/>
      <c r="BD42" s="5"/>
      <c r="BE42" s="5"/>
      <c r="BF42" s="5"/>
      <c r="BG42" s="5"/>
      <c r="BH42" s="5"/>
      <c r="BI42" s="5">
        <v>2000</v>
      </c>
      <c r="BJ42" s="5">
        <v>22000</v>
      </c>
      <c r="BK42" s="5"/>
      <c r="BL42" s="5"/>
      <c r="BM42" s="5"/>
      <c r="BN42" s="5"/>
      <c r="BO42" s="5"/>
      <c r="BP42" s="5">
        <f t="shared" si="10"/>
        <v>0</v>
      </c>
      <c r="BQ42" s="5"/>
      <c r="BR42" s="5"/>
      <c r="BS42" s="5"/>
      <c r="BT42" s="5"/>
      <c r="BU42" s="5">
        <v>100</v>
      </c>
      <c r="BV42" s="5">
        <v>5500</v>
      </c>
      <c r="BW42" s="5"/>
      <c r="BX42" s="5"/>
      <c r="BY42" s="5"/>
      <c r="BZ42" s="5"/>
      <c r="CA42" s="5"/>
      <c r="CB42" s="5"/>
      <c r="CC42" s="5"/>
      <c r="CD42" s="24">
        <f t="shared" ref="CD42:CD73" si="12">D42+J42+N42+S42+V42+AB42+AC42+AD42+AF42+AH42+AJ42+AL42+AN42+AQ42+AU42+AW42+AY42+BE42+BK42+BQ42+BS42+BU42+BW42+BY42+CA42+BC42+BG42+BI42</f>
        <v>197100</v>
      </c>
      <c r="CE42" s="5">
        <f t="shared" si="1"/>
        <v>5830200</v>
      </c>
      <c r="CF42" s="5">
        <f t="shared" si="11"/>
        <v>6027300</v>
      </c>
      <c r="CG42" s="5"/>
    </row>
    <row r="43" spans="1:85" x14ac:dyDescent="0.25">
      <c r="A43" s="19">
        <v>34</v>
      </c>
      <c r="B43" s="20" t="s">
        <v>151</v>
      </c>
      <c r="C43" s="21" t="s">
        <v>152</v>
      </c>
      <c r="D43" s="22"/>
      <c r="E43" s="23">
        <v>595100</v>
      </c>
      <c r="F43" s="23"/>
      <c r="G43" s="23"/>
      <c r="H43" s="23"/>
      <c r="I43" s="23">
        <f t="shared" si="2"/>
        <v>595100</v>
      </c>
      <c r="J43" s="5"/>
      <c r="K43" s="5">
        <v>2244830</v>
      </c>
      <c r="L43" s="5"/>
      <c r="M43" s="5">
        <f t="shared" si="3"/>
        <v>2244830</v>
      </c>
      <c r="N43" s="5"/>
      <c r="O43" s="5">
        <v>4980470</v>
      </c>
      <c r="P43" s="5"/>
      <c r="Q43" s="5"/>
      <c r="R43" s="5"/>
      <c r="S43" s="5"/>
      <c r="T43" s="5"/>
      <c r="U43" s="5">
        <f t="shared" si="4"/>
        <v>4980470</v>
      </c>
      <c r="V43" s="5"/>
      <c r="W43" s="5">
        <v>64790</v>
      </c>
      <c r="X43" s="5"/>
      <c r="Y43" s="5"/>
      <c r="Z43" s="5"/>
      <c r="AA43" s="7">
        <f t="shared" si="5"/>
        <v>64790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>
        <f t="shared" si="6"/>
        <v>0</v>
      </c>
      <c r="AQ43" s="5"/>
      <c r="AR43" s="5">
        <v>3030160</v>
      </c>
      <c r="AS43" s="5"/>
      <c r="AT43" s="5">
        <f t="shared" si="7"/>
        <v>3030160</v>
      </c>
      <c r="AU43" s="5"/>
      <c r="AV43" s="5"/>
      <c r="AW43" s="5"/>
      <c r="AX43" s="5">
        <v>6250640</v>
      </c>
      <c r="AY43" s="5"/>
      <c r="AZ43" s="5"/>
      <c r="BA43" s="5">
        <f t="shared" si="8"/>
        <v>0</v>
      </c>
      <c r="BB43" s="5">
        <f t="shared" si="9"/>
        <v>6250640</v>
      </c>
      <c r="BC43" s="5"/>
      <c r="BD43" s="5"/>
      <c r="BE43" s="5"/>
      <c r="BF43" s="5"/>
      <c r="BG43" s="5"/>
      <c r="BH43" s="5"/>
      <c r="BI43" s="5"/>
      <c r="BJ43" s="5">
        <v>1000</v>
      </c>
      <c r="BK43" s="5"/>
      <c r="BL43" s="5"/>
      <c r="BM43" s="5"/>
      <c r="BN43" s="5"/>
      <c r="BO43" s="5"/>
      <c r="BP43" s="5">
        <f t="shared" si="10"/>
        <v>0</v>
      </c>
      <c r="BQ43" s="5"/>
      <c r="BR43" s="5"/>
      <c r="BS43" s="5"/>
      <c r="BT43" s="5"/>
      <c r="BU43" s="5"/>
      <c r="BV43" s="5">
        <v>5712</v>
      </c>
      <c r="BW43" s="5"/>
      <c r="BX43" s="5"/>
      <c r="BY43" s="5"/>
      <c r="BZ43" s="5"/>
      <c r="CA43" s="5"/>
      <c r="CB43" s="5"/>
      <c r="CC43" s="5"/>
      <c r="CD43" s="24">
        <f t="shared" si="12"/>
        <v>0</v>
      </c>
      <c r="CE43" s="5">
        <f t="shared" si="1"/>
        <v>17172702</v>
      </c>
      <c r="CF43" s="5">
        <f t="shared" si="11"/>
        <v>17172702</v>
      </c>
      <c r="CG43" s="5"/>
    </row>
    <row r="44" spans="1:85" x14ac:dyDescent="0.25">
      <c r="A44" s="19">
        <v>35</v>
      </c>
      <c r="B44" s="20" t="s">
        <v>153</v>
      </c>
      <c r="C44" s="21" t="s">
        <v>154</v>
      </c>
      <c r="D44" s="22"/>
      <c r="E44" s="23">
        <v>573199</v>
      </c>
      <c r="F44" s="23"/>
      <c r="G44" s="23"/>
      <c r="H44" s="23"/>
      <c r="I44" s="23">
        <f>E44+F44+G44+H44</f>
        <v>573199</v>
      </c>
      <c r="J44" s="5"/>
      <c r="K44" s="5">
        <v>2407542</v>
      </c>
      <c r="L44" s="5"/>
      <c r="M44" s="5">
        <f t="shared" si="3"/>
        <v>2407542</v>
      </c>
      <c r="N44" s="5"/>
      <c r="O44" s="5">
        <v>4877234</v>
      </c>
      <c r="P44" s="5"/>
      <c r="Q44" s="5"/>
      <c r="R44" s="5"/>
      <c r="S44" s="5"/>
      <c r="T44" s="5"/>
      <c r="U44" s="5">
        <f t="shared" si="4"/>
        <v>4877234</v>
      </c>
      <c r="V44" s="5"/>
      <c r="W44" s="5">
        <v>98471</v>
      </c>
      <c r="X44" s="5"/>
      <c r="Y44" s="5"/>
      <c r="Z44" s="5"/>
      <c r="AA44" s="7">
        <f t="shared" si="5"/>
        <v>98471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>
        <f t="shared" si="6"/>
        <v>0</v>
      </c>
      <c r="AQ44" s="5"/>
      <c r="AR44" s="5">
        <v>2533317</v>
      </c>
      <c r="AS44" s="5"/>
      <c r="AT44" s="5">
        <f t="shared" si="7"/>
        <v>2533317</v>
      </c>
      <c r="AU44" s="5"/>
      <c r="AV44" s="5"/>
      <c r="AW44" s="5"/>
      <c r="AX44" s="5">
        <v>5035518</v>
      </c>
      <c r="AY44" s="5"/>
      <c r="AZ44" s="5"/>
      <c r="BA44" s="5">
        <f t="shared" si="8"/>
        <v>0</v>
      </c>
      <c r="BB44" s="5">
        <f t="shared" si="9"/>
        <v>5035518</v>
      </c>
      <c r="BC44" s="5"/>
      <c r="BD44" s="5"/>
      <c r="BE44" s="5"/>
      <c r="BF44" s="5"/>
      <c r="BG44" s="5"/>
      <c r="BH44" s="5"/>
      <c r="BI44" s="5"/>
      <c r="BJ44" s="5">
        <v>46320</v>
      </c>
      <c r="BK44" s="5"/>
      <c r="BL44" s="5"/>
      <c r="BM44" s="5"/>
      <c r="BN44" s="5"/>
      <c r="BO44" s="5"/>
      <c r="BP44" s="5">
        <f t="shared" si="10"/>
        <v>0</v>
      </c>
      <c r="BQ44" s="5"/>
      <c r="BR44" s="5"/>
      <c r="BS44" s="5"/>
      <c r="BT44" s="5"/>
      <c r="BU44" s="5"/>
      <c r="BV44" s="5">
        <v>14981</v>
      </c>
      <c r="BW44" s="5"/>
      <c r="BX44" s="5"/>
      <c r="BY44" s="5"/>
      <c r="BZ44" s="5"/>
      <c r="CA44" s="5"/>
      <c r="CB44" s="5"/>
      <c r="CC44" s="5"/>
      <c r="CD44" s="24">
        <f t="shared" si="12"/>
        <v>0</v>
      </c>
      <c r="CE44" s="5">
        <f t="shared" si="1"/>
        <v>15586582</v>
      </c>
      <c r="CF44" s="5">
        <f t="shared" si="11"/>
        <v>15586582</v>
      </c>
      <c r="CG44" s="5"/>
    </row>
    <row r="45" spans="1:85" x14ac:dyDescent="0.25">
      <c r="A45" s="19">
        <v>36</v>
      </c>
      <c r="B45" s="20" t="s">
        <v>155</v>
      </c>
      <c r="C45" s="25" t="s">
        <v>156</v>
      </c>
      <c r="D45" s="22"/>
      <c r="E45" s="23">
        <v>27600</v>
      </c>
      <c r="F45" s="23"/>
      <c r="G45" s="23"/>
      <c r="H45" s="23"/>
      <c r="I45" s="23">
        <f t="shared" si="2"/>
        <v>27600</v>
      </c>
      <c r="J45" s="5"/>
      <c r="K45" s="5">
        <v>260090</v>
      </c>
      <c r="L45" s="5"/>
      <c r="M45" s="5">
        <f t="shared" si="3"/>
        <v>260090</v>
      </c>
      <c r="N45" s="5"/>
      <c r="O45" s="5">
        <v>290046</v>
      </c>
      <c r="P45" s="5"/>
      <c r="Q45" s="5"/>
      <c r="R45" s="5"/>
      <c r="S45" s="5"/>
      <c r="T45" s="5"/>
      <c r="U45" s="5">
        <f t="shared" si="4"/>
        <v>290046</v>
      </c>
      <c r="V45" s="5"/>
      <c r="W45" s="5">
        <v>2000</v>
      </c>
      <c r="X45" s="5"/>
      <c r="Y45" s="5"/>
      <c r="Z45" s="5"/>
      <c r="AA45" s="7">
        <f t="shared" si="5"/>
        <v>2000</v>
      </c>
      <c r="AB45" s="5"/>
      <c r="AC45" s="5"/>
      <c r="AD45" s="5"/>
      <c r="AE45" s="5">
        <v>1000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>
        <f t="shared" si="6"/>
        <v>0</v>
      </c>
      <c r="AQ45" s="5"/>
      <c r="AR45" s="5">
        <v>220438</v>
      </c>
      <c r="AS45" s="5"/>
      <c r="AT45" s="5">
        <f t="shared" si="7"/>
        <v>220438</v>
      </c>
      <c r="AU45" s="5"/>
      <c r="AV45" s="5"/>
      <c r="AW45" s="5"/>
      <c r="AX45" s="5">
        <v>255986</v>
      </c>
      <c r="AY45" s="5"/>
      <c r="AZ45" s="5"/>
      <c r="BA45" s="5">
        <f t="shared" si="8"/>
        <v>0</v>
      </c>
      <c r="BB45" s="5">
        <f t="shared" si="9"/>
        <v>255986</v>
      </c>
      <c r="BC45" s="5"/>
      <c r="BD45" s="5"/>
      <c r="BE45" s="5"/>
      <c r="BF45" s="5"/>
      <c r="BG45" s="5"/>
      <c r="BH45" s="5"/>
      <c r="BI45" s="5"/>
      <c r="BJ45" s="5">
        <v>1300</v>
      </c>
      <c r="BK45" s="5"/>
      <c r="BL45" s="5"/>
      <c r="BM45" s="5"/>
      <c r="BN45" s="5"/>
      <c r="BO45" s="5"/>
      <c r="BP45" s="5">
        <f t="shared" si="10"/>
        <v>0</v>
      </c>
      <c r="BQ45" s="5"/>
      <c r="BR45" s="5"/>
      <c r="BS45" s="5"/>
      <c r="BT45" s="5"/>
      <c r="BU45" s="5"/>
      <c r="BV45" s="5">
        <v>2481</v>
      </c>
      <c r="BW45" s="5"/>
      <c r="BX45" s="5"/>
      <c r="BY45" s="5"/>
      <c r="BZ45" s="5"/>
      <c r="CA45" s="5"/>
      <c r="CB45" s="5"/>
      <c r="CC45" s="5"/>
      <c r="CD45" s="24">
        <f t="shared" si="12"/>
        <v>0</v>
      </c>
      <c r="CE45" s="5">
        <f t="shared" si="1"/>
        <v>1060941</v>
      </c>
      <c r="CF45" s="5">
        <f t="shared" si="11"/>
        <v>1060941</v>
      </c>
      <c r="CG45" s="5"/>
    </row>
    <row r="46" spans="1:85" x14ac:dyDescent="0.25">
      <c r="A46" s="19">
        <v>37</v>
      </c>
      <c r="B46" s="20" t="s">
        <v>157</v>
      </c>
      <c r="C46" s="25" t="s">
        <v>158</v>
      </c>
      <c r="D46" s="22"/>
      <c r="E46" s="23">
        <v>8841</v>
      </c>
      <c r="F46" s="23"/>
      <c r="G46" s="23"/>
      <c r="H46" s="23"/>
      <c r="I46" s="23">
        <f t="shared" si="2"/>
        <v>8841</v>
      </c>
      <c r="J46" s="5"/>
      <c r="K46" s="5">
        <v>908238</v>
      </c>
      <c r="L46" s="5"/>
      <c r="M46" s="5">
        <f t="shared" si="3"/>
        <v>908238</v>
      </c>
      <c r="N46" s="5"/>
      <c r="O46" s="5">
        <v>788616</v>
      </c>
      <c r="P46" s="5"/>
      <c r="Q46" s="5">
        <v>5000</v>
      </c>
      <c r="R46" s="5">
        <v>1000</v>
      </c>
      <c r="S46" s="5"/>
      <c r="T46" s="5">
        <v>360</v>
      </c>
      <c r="U46" s="5">
        <f t="shared" si="4"/>
        <v>794976</v>
      </c>
      <c r="V46" s="5"/>
      <c r="W46" s="5">
        <v>4000</v>
      </c>
      <c r="X46" s="5"/>
      <c r="Y46" s="5"/>
      <c r="Z46" s="5"/>
      <c r="AA46" s="7">
        <f t="shared" si="5"/>
        <v>4000</v>
      </c>
      <c r="AB46" s="5"/>
      <c r="AC46" s="5"/>
      <c r="AD46" s="5"/>
      <c r="AE46" s="5">
        <v>1800</v>
      </c>
      <c r="AF46" s="5"/>
      <c r="AG46" s="5">
        <v>1815</v>
      </c>
      <c r="AH46" s="5"/>
      <c r="AI46" s="5"/>
      <c r="AJ46" s="5"/>
      <c r="AK46" s="5"/>
      <c r="AL46" s="5"/>
      <c r="AM46" s="5"/>
      <c r="AN46" s="5"/>
      <c r="AO46" s="5"/>
      <c r="AP46" s="5">
        <f t="shared" si="6"/>
        <v>0</v>
      </c>
      <c r="AQ46" s="5"/>
      <c r="AR46" s="5">
        <v>817908</v>
      </c>
      <c r="AS46" s="5"/>
      <c r="AT46" s="5">
        <f t="shared" si="7"/>
        <v>817908</v>
      </c>
      <c r="AU46" s="5"/>
      <c r="AV46" s="5"/>
      <c r="AW46" s="5"/>
      <c r="AX46" s="5">
        <v>2631937</v>
      </c>
      <c r="AY46" s="5"/>
      <c r="AZ46" s="5">
        <v>100</v>
      </c>
      <c r="BA46" s="5">
        <f t="shared" si="8"/>
        <v>0</v>
      </c>
      <c r="BB46" s="5">
        <f t="shared" si="9"/>
        <v>2632037</v>
      </c>
      <c r="BC46" s="5"/>
      <c r="BD46" s="5"/>
      <c r="BE46" s="5"/>
      <c r="BF46" s="5"/>
      <c r="BG46" s="5"/>
      <c r="BH46" s="5"/>
      <c r="BI46" s="5"/>
      <c r="BJ46" s="5">
        <v>200</v>
      </c>
      <c r="BK46" s="5"/>
      <c r="BL46" s="5"/>
      <c r="BM46" s="5"/>
      <c r="BN46" s="5"/>
      <c r="BO46" s="5"/>
      <c r="BP46" s="5">
        <f t="shared" si="10"/>
        <v>0</v>
      </c>
      <c r="BQ46" s="5"/>
      <c r="BR46" s="5"/>
      <c r="BS46" s="5"/>
      <c r="BT46" s="5"/>
      <c r="BU46" s="5"/>
      <c r="BV46" s="5">
        <v>1020</v>
      </c>
      <c r="BW46" s="5"/>
      <c r="BX46" s="5"/>
      <c r="BY46" s="5"/>
      <c r="BZ46" s="5"/>
      <c r="CA46" s="5"/>
      <c r="CB46" s="5"/>
      <c r="CC46" s="5"/>
      <c r="CD46" s="24">
        <f t="shared" si="12"/>
        <v>0</v>
      </c>
      <c r="CE46" s="5">
        <f t="shared" si="1"/>
        <v>5170835</v>
      </c>
      <c r="CF46" s="5">
        <f t="shared" si="11"/>
        <v>5170835</v>
      </c>
      <c r="CG46" s="5"/>
    </row>
    <row r="47" spans="1:85" x14ac:dyDescent="0.25">
      <c r="A47" s="19">
        <v>38</v>
      </c>
      <c r="B47" s="20" t="s">
        <v>159</v>
      </c>
      <c r="C47" s="25" t="s">
        <v>160</v>
      </c>
      <c r="D47" s="22"/>
      <c r="E47" s="23">
        <v>1750000</v>
      </c>
      <c r="F47" s="23"/>
      <c r="G47" s="23"/>
      <c r="H47" s="23"/>
      <c r="I47" s="23">
        <f t="shared" si="2"/>
        <v>1750000</v>
      </c>
      <c r="J47" s="5">
        <v>90000</v>
      </c>
      <c r="K47" s="5">
        <v>2630000</v>
      </c>
      <c r="L47" s="5"/>
      <c r="M47" s="5">
        <f>K47+L47</f>
        <v>2630000</v>
      </c>
      <c r="N47" s="5">
        <v>98000</v>
      </c>
      <c r="O47" s="5">
        <v>4200000</v>
      </c>
      <c r="P47" s="5"/>
      <c r="Q47" s="5"/>
      <c r="R47" s="5"/>
      <c r="S47" s="5"/>
      <c r="T47" s="5"/>
      <c r="U47" s="5">
        <f t="shared" si="4"/>
        <v>4200000</v>
      </c>
      <c r="V47" s="5">
        <v>945</v>
      </c>
      <c r="W47" s="5">
        <v>525000</v>
      </c>
      <c r="X47" s="5"/>
      <c r="Y47" s="5"/>
      <c r="Z47" s="5"/>
      <c r="AA47" s="7">
        <f t="shared" si="5"/>
        <v>525000</v>
      </c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>
        <f t="shared" si="6"/>
        <v>0</v>
      </c>
      <c r="AQ47" s="5">
        <v>90000</v>
      </c>
      <c r="AR47" s="5">
        <v>2467500</v>
      </c>
      <c r="AS47" s="5"/>
      <c r="AT47" s="5">
        <f t="shared" si="7"/>
        <v>2467500</v>
      </c>
      <c r="AU47" s="5"/>
      <c r="AV47" s="5"/>
      <c r="AW47" s="5"/>
      <c r="AX47" s="5">
        <v>3328000</v>
      </c>
      <c r="AY47" s="5"/>
      <c r="AZ47" s="5"/>
      <c r="BA47" s="5">
        <f t="shared" si="8"/>
        <v>0</v>
      </c>
      <c r="BB47" s="5">
        <f t="shared" si="9"/>
        <v>3328000</v>
      </c>
      <c r="BC47" s="5"/>
      <c r="BD47" s="5"/>
      <c r="BE47" s="5"/>
      <c r="BF47" s="5"/>
      <c r="BG47" s="5"/>
      <c r="BH47" s="5"/>
      <c r="BI47" s="5">
        <v>130</v>
      </c>
      <c r="BJ47" s="5">
        <v>80000</v>
      </c>
      <c r="BK47" s="5"/>
      <c r="BL47" s="5"/>
      <c r="BM47" s="5"/>
      <c r="BN47" s="5"/>
      <c r="BO47" s="5"/>
      <c r="BP47" s="5">
        <f t="shared" si="10"/>
        <v>0</v>
      </c>
      <c r="BQ47" s="5"/>
      <c r="BR47" s="5"/>
      <c r="BS47" s="5"/>
      <c r="BT47" s="5"/>
      <c r="BU47" s="5"/>
      <c r="BV47" s="5">
        <v>3885</v>
      </c>
      <c r="BW47" s="5"/>
      <c r="BX47" s="5"/>
      <c r="BY47" s="5"/>
      <c r="BZ47" s="5"/>
      <c r="CA47" s="5"/>
      <c r="CB47" s="5"/>
      <c r="CC47" s="5"/>
      <c r="CD47" s="24">
        <f t="shared" si="12"/>
        <v>279075</v>
      </c>
      <c r="CE47" s="5">
        <f t="shared" si="1"/>
        <v>14984385</v>
      </c>
      <c r="CF47" s="5">
        <f t="shared" si="11"/>
        <v>15263460</v>
      </c>
      <c r="CG47" s="5"/>
    </row>
    <row r="48" spans="1:85" x14ac:dyDescent="0.25">
      <c r="A48" s="19">
        <v>39</v>
      </c>
      <c r="B48" s="20" t="s">
        <v>161</v>
      </c>
      <c r="C48" s="25" t="s">
        <v>162</v>
      </c>
      <c r="D48" s="22"/>
      <c r="E48" s="23">
        <v>0</v>
      </c>
      <c r="F48" s="23"/>
      <c r="G48" s="23"/>
      <c r="H48" s="23"/>
      <c r="I48" s="23">
        <f t="shared" si="2"/>
        <v>0</v>
      </c>
      <c r="J48" s="5"/>
      <c r="K48" s="5">
        <v>171205</v>
      </c>
      <c r="L48" s="5"/>
      <c r="M48" s="5">
        <f t="shared" si="3"/>
        <v>171205</v>
      </c>
      <c r="N48" s="5"/>
      <c r="O48" s="5">
        <v>212603</v>
      </c>
      <c r="P48" s="5">
        <v>2000</v>
      </c>
      <c r="Q48" s="5"/>
      <c r="R48" s="5"/>
      <c r="S48" s="5"/>
      <c r="T48" s="5"/>
      <c r="U48" s="5">
        <f t="shared" si="4"/>
        <v>214603</v>
      </c>
      <c r="V48" s="5"/>
      <c r="W48" s="5">
        <v>5000</v>
      </c>
      <c r="X48" s="5"/>
      <c r="Y48" s="5"/>
      <c r="Z48" s="5"/>
      <c r="AA48" s="7">
        <f t="shared" si="5"/>
        <v>5000</v>
      </c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>
        <f t="shared" si="6"/>
        <v>0</v>
      </c>
      <c r="AQ48" s="5"/>
      <c r="AR48" s="5">
        <v>187917</v>
      </c>
      <c r="AS48" s="5"/>
      <c r="AT48" s="5">
        <f t="shared" si="7"/>
        <v>187917</v>
      </c>
      <c r="AU48" s="5"/>
      <c r="AV48" s="5"/>
      <c r="AW48" s="5"/>
      <c r="AX48" s="5">
        <v>380673</v>
      </c>
      <c r="AY48" s="5"/>
      <c r="AZ48" s="5"/>
      <c r="BA48" s="5">
        <f t="shared" si="8"/>
        <v>0</v>
      </c>
      <c r="BB48" s="5">
        <f t="shared" si="9"/>
        <v>380673</v>
      </c>
      <c r="BC48" s="5"/>
      <c r="BD48" s="5"/>
      <c r="BE48" s="5"/>
      <c r="BF48" s="5"/>
      <c r="BG48" s="5"/>
      <c r="BH48" s="5"/>
      <c r="BI48" s="5"/>
      <c r="BJ48" s="5">
        <v>400</v>
      </c>
      <c r="BK48" s="5"/>
      <c r="BL48" s="5"/>
      <c r="BM48" s="5"/>
      <c r="BN48" s="5"/>
      <c r="BO48" s="5"/>
      <c r="BP48" s="5">
        <f t="shared" si="10"/>
        <v>0</v>
      </c>
      <c r="BQ48" s="5"/>
      <c r="BR48" s="5"/>
      <c r="BS48" s="5"/>
      <c r="BT48" s="5"/>
      <c r="BU48" s="5"/>
      <c r="BV48" s="5">
        <v>360</v>
      </c>
      <c r="BW48" s="5"/>
      <c r="BX48" s="5"/>
      <c r="BY48" s="5"/>
      <c r="BZ48" s="5"/>
      <c r="CA48" s="5"/>
      <c r="CB48" s="5"/>
      <c r="CC48" s="5"/>
      <c r="CD48" s="24">
        <f t="shared" si="12"/>
        <v>0</v>
      </c>
      <c r="CE48" s="5">
        <f t="shared" si="1"/>
        <v>960158</v>
      </c>
      <c r="CF48" s="5">
        <f t="shared" si="11"/>
        <v>960158</v>
      </c>
      <c r="CG48" s="5"/>
    </row>
    <row r="49" spans="1:85" x14ac:dyDescent="0.25">
      <c r="A49" s="19">
        <v>40</v>
      </c>
      <c r="B49" s="20" t="s">
        <v>163</v>
      </c>
      <c r="C49" s="25" t="s">
        <v>164</v>
      </c>
      <c r="D49" s="22"/>
      <c r="E49" s="23">
        <v>1500</v>
      </c>
      <c r="F49" s="23"/>
      <c r="G49" s="23"/>
      <c r="H49" s="23"/>
      <c r="I49" s="23">
        <f t="shared" si="2"/>
        <v>1500</v>
      </c>
      <c r="J49" s="5"/>
      <c r="K49" s="5">
        <v>160000</v>
      </c>
      <c r="L49" s="5"/>
      <c r="M49" s="5">
        <f t="shared" si="3"/>
        <v>160000</v>
      </c>
      <c r="N49" s="5"/>
      <c r="O49" s="5">
        <v>140000</v>
      </c>
      <c r="P49" s="5"/>
      <c r="Q49" s="5"/>
      <c r="R49" s="5"/>
      <c r="S49" s="5"/>
      <c r="T49" s="5"/>
      <c r="U49" s="5">
        <f t="shared" si="4"/>
        <v>140000</v>
      </c>
      <c r="V49" s="5"/>
      <c r="W49" s="5">
        <v>2500</v>
      </c>
      <c r="X49" s="5"/>
      <c r="Y49" s="5"/>
      <c r="Z49" s="5"/>
      <c r="AA49" s="7">
        <f t="shared" si="5"/>
        <v>2500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>
        <f t="shared" si="6"/>
        <v>0</v>
      </c>
      <c r="AQ49" s="5"/>
      <c r="AR49" s="5">
        <v>140000</v>
      </c>
      <c r="AS49" s="5"/>
      <c r="AT49" s="5">
        <f t="shared" si="7"/>
        <v>140000</v>
      </c>
      <c r="AU49" s="5"/>
      <c r="AV49" s="5"/>
      <c r="AW49" s="5"/>
      <c r="AX49" s="5">
        <v>100000</v>
      </c>
      <c r="AY49" s="5"/>
      <c r="AZ49" s="5"/>
      <c r="BA49" s="5">
        <f t="shared" si="8"/>
        <v>0</v>
      </c>
      <c r="BB49" s="5">
        <f t="shared" si="9"/>
        <v>100000</v>
      </c>
      <c r="BC49" s="5"/>
      <c r="BD49" s="5"/>
      <c r="BE49" s="5"/>
      <c r="BF49" s="5"/>
      <c r="BG49" s="5"/>
      <c r="BH49" s="5"/>
      <c r="BI49" s="5"/>
      <c r="BJ49" s="5">
        <v>1700</v>
      </c>
      <c r="BK49" s="5"/>
      <c r="BL49" s="5"/>
      <c r="BM49" s="5"/>
      <c r="BN49" s="5"/>
      <c r="BO49" s="5"/>
      <c r="BP49" s="5">
        <f t="shared" si="10"/>
        <v>0</v>
      </c>
      <c r="BQ49" s="5"/>
      <c r="BR49" s="5"/>
      <c r="BS49" s="5"/>
      <c r="BT49" s="5"/>
      <c r="BU49" s="5"/>
      <c r="BV49" s="5">
        <v>200</v>
      </c>
      <c r="BW49" s="5"/>
      <c r="BX49" s="5"/>
      <c r="BY49" s="5"/>
      <c r="BZ49" s="5"/>
      <c r="CA49" s="5"/>
      <c r="CB49" s="5"/>
      <c r="CC49" s="5"/>
      <c r="CD49" s="24">
        <f t="shared" si="12"/>
        <v>0</v>
      </c>
      <c r="CE49" s="5">
        <f t="shared" si="1"/>
        <v>545900</v>
      </c>
      <c r="CF49" s="5">
        <f t="shared" si="11"/>
        <v>545900</v>
      </c>
      <c r="CG49" s="5"/>
    </row>
    <row r="50" spans="1:85" x14ac:dyDescent="0.25">
      <c r="A50" s="19">
        <v>41</v>
      </c>
      <c r="B50" s="20" t="s">
        <v>165</v>
      </c>
      <c r="C50" s="21" t="s">
        <v>166</v>
      </c>
      <c r="D50" s="22"/>
      <c r="E50" s="23"/>
      <c r="F50" s="23"/>
      <c r="G50" s="23"/>
      <c r="H50" s="23"/>
      <c r="I50" s="23">
        <f t="shared" si="2"/>
        <v>0</v>
      </c>
      <c r="J50" s="5"/>
      <c r="K50" s="5"/>
      <c r="L50" s="5"/>
      <c r="M50" s="5">
        <f t="shared" si="3"/>
        <v>0</v>
      </c>
      <c r="N50" s="5"/>
      <c r="O50" s="5"/>
      <c r="P50" s="5"/>
      <c r="Q50" s="5"/>
      <c r="R50" s="5"/>
      <c r="S50" s="5"/>
      <c r="T50" s="5"/>
      <c r="U50" s="5">
        <f t="shared" si="4"/>
        <v>0</v>
      </c>
      <c r="V50" s="5"/>
      <c r="W50" s="5"/>
      <c r="X50" s="5"/>
      <c r="Y50" s="5"/>
      <c r="Z50" s="5"/>
      <c r="AA50" s="7">
        <f t="shared" si="5"/>
        <v>0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>
        <f t="shared" si="6"/>
        <v>0</v>
      </c>
      <c r="AQ50" s="5"/>
      <c r="AR50" s="5"/>
      <c r="AS50" s="5"/>
      <c r="AT50" s="5">
        <f t="shared" si="7"/>
        <v>0</v>
      </c>
      <c r="AU50" s="5"/>
      <c r="AV50" s="5"/>
      <c r="AW50" s="5"/>
      <c r="AX50" s="5"/>
      <c r="AY50" s="5"/>
      <c r="AZ50" s="5"/>
      <c r="BA50" s="5">
        <f t="shared" si="8"/>
        <v>0</v>
      </c>
      <c r="BB50" s="5">
        <f t="shared" si="9"/>
        <v>0</v>
      </c>
      <c r="BC50" s="5"/>
      <c r="BD50" s="5"/>
      <c r="BE50" s="5">
        <v>5000</v>
      </c>
      <c r="BF50" s="5">
        <v>32815324</v>
      </c>
      <c r="BG50" s="5"/>
      <c r="BH50" s="5"/>
      <c r="BI50" s="5"/>
      <c r="BJ50" s="5"/>
      <c r="BK50" s="5"/>
      <c r="BL50" s="5"/>
      <c r="BM50" s="5"/>
      <c r="BN50" s="5"/>
      <c r="BO50" s="5"/>
      <c r="BP50" s="5">
        <f t="shared" si="10"/>
        <v>0</v>
      </c>
      <c r="BQ50" s="5"/>
      <c r="BR50" s="5"/>
      <c r="BS50" s="5"/>
      <c r="BT50" s="5"/>
      <c r="BU50" s="5"/>
      <c r="BV50" s="5"/>
      <c r="BW50" s="5"/>
      <c r="BX50" s="5"/>
      <c r="BY50" s="5">
        <v>0</v>
      </c>
      <c r="BZ50" s="5">
        <v>11500</v>
      </c>
      <c r="CA50" s="5"/>
      <c r="CB50" s="5"/>
      <c r="CC50" s="5"/>
      <c r="CD50" s="24">
        <f t="shared" si="12"/>
        <v>5000</v>
      </c>
      <c r="CE50" s="5">
        <f t="shared" si="1"/>
        <v>32826824</v>
      </c>
      <c r="CF50" s="5">
        <f t="shared" si="11"/>
        <v>32831824</v>
      </c>
      <c r="CG50" s="5"/>
    </row>
    <row r="51" spans="1:85" x14ac:dyDescent="0.25">
      <c r="A51" s="19">
        <v>42</v>
      </c>
      <c r="B51" s="20" t="s">
        <v>167</v>
      </c>
      <c r="C51" s="21" t="s">
        <v>168</v>
      </c>
      <c r="D51" s="22"/>
      <c r="E51" s="23"/>
      <c r="F51" s="23"/>
      <c r="G51" s="23"/>
      <c r="H51" s="23"/>
      <c r="I51" s="23">
        <f t="shared" si="2"/>
        <v>0</v>
      </c>
      <c r="J51" s="5"/>
      <c r="K51" s="5">
        <v>30000</v>
      </c>
      <c r="L51" s="5"/>
      <c r="M51" s="5">
        <f t="shared" si="3"/>
        <v>30000</v>
      </c>
      <c r="N51" s="5"/>
      <c r="O51" s="5">
        <v>45000</v>
      </c>
      <c r="P51" s="5"/>
      <c r="Q51" s="5"/>
      <c r="R51" s="5"/>
      <c r="S51" s="5"/>
      <c r="T51" s="5"/>
      <c r="U51" s="5">
        <f t="shared" si="4"/>
        <v>45000</v>
      </c>
      <c r="V51" s="5"/>
      <c r="W51" s="5"/>
      <c r="X51" s="5"/>
      <c r="Y51" s="5"/>
      <c r="Z51" s="5"/>
      <c r="AA51" s="7">
        <f t="shared" si="5"/>
        <v>0</v>
      </c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>
        <f t="shared" si="6"/>
        <v>0</v>
      </c>
      <c r="AQ51" s="5"/>
      <c r="AR51" s="5">
        <v>27600</v>
      </c>
      <c r="AS51" s="5"/>
      <c r="AT51" s="5">
        <f t="shared" si="7"/>
        <v>27600</v>
      </c>
      <c r="AU51" s="5"/>
      <c r="AV51" s="5"/>
      <c r="AW51" s="5"/>
      <c r="AX51" s="5">
        <v>22400</v>
      </c>
      <c r="AY51" s="5"/>
      <c r="AZ51" s="5"/>
      <c r="BA51" s="5">
        <f t="shared" si="8"/>
        <v>0</v>
      </c>
      <c r="BB51" s="5">
        <f t="shared" si="9"/>
        <v>22400</v>
      </c>
      <c r="BC51" s="5"/>
      <c r="BD51" s="5"/>
      <c r="BE51" s="5"/>
      <c r="BF51" s="5"/>
      <c r="BG51" s="5"/>
      <c r="BH51" s="5"/>
      <c r="BI51" s="5"/>
      <c r="BJ51" s="5">
        <v>100</v>
      </c>
      <c r="BK51" s="5"/>
      <c r="BL51" s="5"/>
      <c r="BM51" s="5"/>
      <c r="BN51" s="5"/>
      <c r="BO51" s="5"/>
      <c r="BP51" s="5">
        <f t="shared" si="10"/>
        <v>0</v>
      </c>
      <c r="BQ51" s="5"/>
      <c r="BR51" s="5"/>
      <c r="BS51" s="5"/>
      <c r="BT51" s="5"/>
      <c r="BU51" s="5"/>
      <c r="BV51" s="5">
        <v>60</v>
      </c>
      <c r="BW51" s="5"/>
      <c r="BX51" s="5"/>
      <c r="BY51" s="5"/>
      <c r="BZ51" s="5"/>
      <c r="CA51" s="5"/>
      <c r="CB51" s="5"/>
      <c r="CC51" s="5"/>
      <c r="CD51" s="24">
        <f t="shared" si="12"/>
        <v>0</v>
      </c>
      <c r="CE51" s="5">
        <f t="shared" si="1"/>
        <v>125160</v>
      </c>
      <c r="CF51" s="5">
        <f t="shared" si="11"/>
        <v>125160</v>
      </c>
      <c r="CG51" s="5"/>
    </row>
    <row r="52" spans="1:85" x14ac:dyDescent="0.25">
      <c r="A52" s="19">
        <v>43</v>
      </c>
      <c r="B52" s="20" t="s">
        <v>169</v>
      </c>
      <c r="C52" s="21" t="s">
        <v>170</v>
      </c>
      <c r="D52" s="22"/>
      <c r="E52" s="23"/>
      <c r="F52" s="23"/>
      <c r="G52" s="23"/>
      <c r="H52" s="23"/>
      <c r="I52" s="23">
        <f t="shared" si="2"/>
        <v>0</v>
      </c>
      <c r="J52" s="5"/>
      <c r="K52" s="5">
        <v>16500</v>
      </c>
      <c r="L52" s="5"/>
      <c r="M52" s="5">
        <f t="shared" si="3"/>
        <v>16500</v>
      </c>
      <c r="N52" s="5"/>
      <c r="O52" s="5">
        <v>18500</v>
      </c>
      <c r="P52" s="5"/>
      <c r="Q52" s="5"/>
      <c r="R52" s="5"/>
      <c r="S52" s="5"/>
      <c r="T52" s="5"/>
      <c r="U52" s="5">
        <f t="shared" si="4"/>
        <v>18500</v>
      </c>
      <c r="V52" s="5"/>
      <c r="W52" s="5"/>
      <c r="X52" s="5"/>
      <c r="Y52" s="5"/>
      <c r="Z52" s="5"/>
      <c r="AA52" s="7">
        <f t="shared" si="5"/>
        <v>0</v>
      </c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>
        <f t="shared" si="6"/>
        <v>0</v>
      </c>
      <c r="AQ52" s="5"/>
      <c r="AR52" s="5">
        <v>15000</v>
      </c>
      <c r="AS52" s="5"/>
      <c r="AT52" s="5">
        <f t="shared" si="7"/>
        <v>15000</v>
      </c>
      <c r="AU52" s="5"/>
      <c r="AV52" s="5"/>
      <c r="AW52" s="5"/>
      <c r="AX52" s="5">
        <v>300</v>
      </c>
      <c r="AY52" s="5"/>
      <c r="AZ52" s="5"/>
      <c r="BA52" s="5">
        <f t="shared" si="8"/>
        <v>0</v>
      </c>
      <c r="BB52" s="5">
        <f t="shared" si="9"/>
        <v>300</v>
      </c>
      <c r="BC52" s="5"/>
      <c r="BD52" s="5"/>
      <c r="BE52" s="5"/>
      <c r="BF52" s="5"/>
      <c r="BG52" s="5"/>
      <c r="BH52" s="5"/>
      <c r="BI52" s="5"/>
      <c r="BJ52" s="5">
        <v>100</v>
      </c>
      <c r="BK52" s="5"/>
      <c r="BL52" s="5"/>
      <c r="BM52" s="5"/>
      <c r="BN52" s="5"/>
      <c r="BO52" s="5"/>
      <c r="BP52" s="5">
        <f t="shared" si="10"/>
        <v>0</v>
      </c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24">
        <f t="shared" si="12"/>
        <v>0</v>
      </c>
      <c r="CE52" s="5">
        <f t="shared" si="1"/>
        <v>50400</v>
      </c>
      <c r="CF52" s="5">
        <f t="shared" si="11"/>
        <v>50400</v>
      </c>
      <c r="CG52" s="5"/>
    </row>
    <row r="53" spans="1:85" x14ac:dyDescent="0.25">
      <c r="A53" s="19">
        <v>44</v>
      </c>
      <c r="B53" s="20" t="s">
        <v>171</v>
      </c>
      <c r="C53" s="25" t="s">
        <v>172</v>
      </c>
      <c r="D53" s="22"/>
      <c r="E53" s="23">
        <v>5044</v>
      </c>
      <c r="F53" s="23"/>
      <c r="G53" s="23"/>
      <c r="H53" s="23"/>
      <c r="I53" s="23">
        <f t="shared" si="2"/>
        <v>5044</v>
      </c>
      <c r="J53" s="5"/>
      <c r="K53" s="5">
        <v>2560</v>
      </c>
      <c r="L53" s="5"/>
      <c r="M53" s="5">
        <f t="shared" si="3"/>
        <v>2560</v>
      </c>
      <c r="N53" s="5"/>
      <c r="O53" s="5">
        <v>2500</v>
      </c>
      <c r="P53" s="5"/>
      <c r="Q53" s="5"/>
      <c r="R53" s="5"/>
      <c r="S53" s="5"/>
      <c r="T53" s="5"/>
      <c r="U53" s="5">
        <f t="shared" si="4"/>
        <v>2500</v>
      </c>
      <c r="V53" s="5"/>
      <c r="W53" s="5">
        <v>13346</v>
      </c>
      <c r="X53" s="5"/>
      <c r="Y53" s="5"/>
      <c r="Z53" s="5"/>
      <c r="AA53" s="7">
        <f t="shared" si="5"/>
        <v>13346</v>
      </c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>
        <f t="shared" si="6"/>
        <v>0</v>
      </c>
      <c r="AQ53" s="5"/>
      <c r="AR53" s="5">
        <v>2590</v>
      </c>
      <c r="AS53" s="5"/>
      <c r="AT53" s="5">
        <f t="shared" si="7"/>
        <v>2590</v>
      </c>
      <c r="AU53" s="5"/>
      <c r="AV53" s="5"/>
      <c r="AW53" s="5"/>
      <c r="AX53" s="5"/>
      <c r="AY53" s="5"/>
      <c r="AZ53" s="5"/>
      <c r="BA53" s="5">
        <f t="shared" si="8"/>
        <v>0</v>
      </c>
      <c r="BB53" s="5">
        <f t="shared" si="9"/>
        <v>0</v>
      </c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>
        <f t="shared" si="10"/>
        <v>0</v>
      </c>
      <c r="BQ53" s="5"/>
      <c r="BR53" s="5"/>
      <c r="BS53" s="5"/>
      <c r="BT53" s="5"/>
      <c r="BU53" s="5"/>
      <c r="BV53" s="5">
        <v>580</v>
      </c>
      <c r="BW53" s="5"/>
      <c r="BX53" s="5"/>
      <c r="BY53" s="5"/>
      <c r="BZ53" s="5"/>
      <c r="CA53" s="5"/>
      <c r="CB53" s="5"/>
      <c r="CC53" s="5"/>
      <c r="CD53" s="24">
        <f t="shared" si="12"/>
        <v>0</v>
      </c>
      <c r="CE53" s="5">
        <f t="shared" si="1"/>
        <v>26620</v>
      </c>
      <c r="CF53" s="5">
        <f t="shared" si="11"/>
        <v>26620</v>
      </c>
      <c r="CG53" s="5"/>
    </row>
    <row r="54" spans="1:85" x14ac:dyDescent="0.25">
      <c r="A54" s="19">
        <v>45</v>
      </c>
      <c r="B54" s="20" t="s">
        <v>173</v>
      </c>
      <c r="C54" s="25" t="s">
        <v>174</v>
      </c>
      <c r="D54" s="22"/>
      <c r="E54" s="23">
        <v>665178</v>
      </c>
      <c r="F54" s="23"/>
      <c r="G54" s="23"/>
      <c r="H54" s="23"/>
      <c r="I54" s="23">
        <f t="shared" si="2"/>
        <v>665178</v>
      </c>
      <c r="J54" s="5"/>
      <c r="K54" s="5">
        <v>161590</v>
      </c>
      <c r="L54" s="5"/>
      <c r="M54" s="5">
        <f t="shared" si="3"/>
        <v>161590</v>
      </c>
      <c r="N54" s="5"/>
      <c r="O54" s="5">
        <v>1985300</v>
      </c>
      <c r="P54" s="5"/>
      <c r="Q54" s="5"/>
      <c r="R54" s="5"/>
      <c r="S54" s="5"/>
      <c r="T54" s="5"/>
      <c r="U54" s="5">
        <f t="shared" si="4"/>
        <v>1985300</v>
      </c>
      <c r="V54" s="5"/>
      <c r="W54" s="5"/>
      <c r="X54" s="5"/>
      <c r="Y54" s="5"/>
      <c r="Z54" s="5"/>
      <c r="AA54" s="7">
        <f t="shared" si="5"/>
        <v>0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>
        <f t="shared" si="6"/>
        <v>0</v>
      </c>
      <c r="AQ54" s="5"/>
      <c r="AR54" s="5">
        <v>1008152</v>
      </c>
      <c r="AS54" s="5"/>
      <c r="AT54" s="5">
        <f t="shared" si="7"/>
        <v>1008152</v>
      </c>
      <c r="AU54" s="5"/>
      <c r="AV54" s="5"/>
      <c r="AW54" s="5">
        <v>100000</v>
      </c>
      <c r="AX54" s="5">
        <v>1100000</v>
      </c>
      <c r="AY54" s="5"/>
      <c r="AZ54" s="5"/>
      <c r="BA54" s="5">
        <f t="shared" si="8"/>
        <v>100000</v>
      </c>
      <c r="BB54" s="5">
        <f t="shared" si="9"/>
        <v>1100000</v>
      </c>
      <c r="BC54" s="5"/>
      <c r="BD54" s="5"/>
      <c r="BE54" s="5"/>
      <c r="BF54" s="5"/>
      <c r="BG54" s="5"/>
      <c r="BH54" s="5"/>
      <c r="BI54" s="5"/>
      <c r="BJ54" s="5">
        <v>100</v>
      </c>
      <c r="BK54" s="5"/>
      <c r="BL54" s="5"/>
      <c r="BM54" s="5"/>
      <c r="BN54" s="5"/>
      <c r="BO54" s="5"/>
      <c r="BP54" s="5">
        <f t="shared" si="10"/>
        <v>0</v>
      </c>
      <c r="BQ54" s="5"/>
      <c r="BR54" s="5"/>
      <c r="BS54" s="5"/>
      <c r="BT54" s="5"/>
      <c r="BU54" s="5"/>
      <c r="BV54" s="5">
        <v>500</v>
      </c>
      <c r="BW54" s="5"/>
      <c r="BX54" s="5"/>
      <c r="BY54" s="5"/>
      <c r="BZ54" s="5"/>
      <c r="CA54" s="5"/>
      <c r="CB54" s="5"/>
      <c r="CC54" s="5"/>
      <c r="CD54" s="24">
        <f t="shared" si="12"/>
        <v>100000</v>
      </c>
      <c r="CE54" s="5">
        <f t="shared" si="1"/>
        <v>4920820</v>
      </c>
      <c r="CF54" s="5">
        <f t="shared" si="11"/>
        <v>5020820</v>
      </c>
      <c r="CG54" s="24"/>
    </row>
    <row r="55" spans="1:85" x14ac:dyDescent="0.25">
      <c r="A55" s="19">
        <v>46</v>
      </c>
      <c r="B55" s="20" t="s">
        <v>175</v>
      </c>
      <c r="C55" s="21" t="s">
        <v>176</v>
      </c>
      <c r="D55" s="22"/>
      <c r="E55" s="23">
        <v>800000</v>
      </c>
      <c r="F55" s="23"/>
      <c r="G55" s="23"/>
      <c r="H55" s="23"/>
      <c r="I55" s="23">
        <f t="shared" si="2"/>
        <v>800000</v>
      </c>
      <c r="J55" s="5"/>
      <c r="K55" s="5">
        <v>274500</v>
      </c>
      <c r="L55" s="5"/>
      <c r="M55" s="5">
        <f t="shared" si="3"/>
        <v>274500</v>
      </c>
      <c r="N55" s="5"/>
      <c r="O55" s="5">
        <v>302500</v>
      </c>
      <c r="P55" s="5"/>
      <c r="Q55" s="5"/>
      <c r="R55" s="5"/>
      <c r="S55" s="5"/>
      <c r="T55" s="5"/>
      <c r="U55" s="5">
        <f t="shared" si="4"/>
        <v>302500</v>
      </c>
      <c r="V55" s="5"/>
      <c r="W55" s="5">
        <v>360000</v>
      </c>
      <c r="X55" s="5"/>
      <c r="Y55" s="5"/>
      <c r="Z55" s="5"/>
      <c r="AA55" s="7">
        <f t="shared" si="5"/>
        <v>360000</v>
      </c>
      <c r="AB55" s="5"/>
      <c r="AC55" s="5"/>
      <c r="AD55" s="5"/>
      <c r="AE55" s="5"/>
      <c r="AF55" s="5"/>
      <c r="AG55" s="5">
        <v>0</v>
      </c>
      <c r="AH55" s="5"/>
      <c r="AI55" s="5"/>
      <c r="AJ55" s="5"/>
      <c r="AK55" s="5"/>
      <c r="AL55" s="5"/>
      <c r="AM55" s="5"/>
      <c r="AN55" s="5"/>
      <c r="AO55" s="5"/>
      <c r="AP55" s="5">
        <f t="shared" si="6"/>
        <v>0</v>
      </c>
      <c r="AQ55" s="5"/>
      <c r="AR55" s="5">
        <v>222000</v>
      </c>
      <c r="AS55" s="5"/>
      <c r="AT55" s="5">
        <f t="shared" si="7"/>
        <v>222000</v>
      </c>
      <c r="AU55" s="5"/>
      <c r="AV55" s="5"/>
      <c r="AW55" s="5"/>
      <c r="AX55" s="5">
        <v>165028</v>
      </c>
      <c r="AY55" s="5">
        <v>0</v>
      </c>
      <c r="AZ55" s="5"/>
      <c r="BA55" s="5">
        <f t="shared" si="8"/>
        <v>0</v>
      </c>
      <c r="BB55" s="5">
        <f t="shared" si="9"/>
        <v>165028</v>
      </c>
      <c r="BC55" s="5"/>
      <c r="BD55" s="5"/>
      <c r="BE55" s="5"/>
      <c r="BF55" s="5"/>
      <c r="BG55" s="5"/>
      <c r="BH55" s="5"/>
      <c r="BI55" s="5"/>
      <c r="BJ55" s="5">
        <v>4960</v>
      </c>
      <c r="BK55" s="5"/>
      <c r="BL55" s="5"/>
      <c r="BM55" s="5"/>
      <c r="BN55" s="5"/>
      <c r="BO55" s="5"/>
      <c r="BP55" s="5">
        <f t="shared" si="10"/>
        <v>0</v>
      </c>
      <c r="BQ55" s="5"/>
      <c r="BR55" s="5"/>
      <c r="BS55" s="5"/>
      <c r="BT55" s="5"/>
      <c r="BU55" s="5"/>
      <c r="BV55" s="5">
        <v>2200</v>
      </c>
      <c r="BW55" s="5"/>
      <c r="BX55" s="5"/>
      <c r="BY55" s="5"/>
      <c r="BZ55" s="5"/>
      <c r="CA55" s="5"/>
      <c r="CB55" s="5"/>
      <c r="CC55" s="5"/>
      <c r="CD55" s="24">
        <f t="shared" si="12"/>
        <v>0</v>
      </c>
      <c r="CE55" s="5">
        <f t="shared" si="1"/>
        <v>2131188</v>
      </c>
      <c r="CF55" s="5">
        <f t="shared" si="11"/>
        <v>2131188</v>
      </c>
      <c r="CG55" s="5"/>
    </row>
    <row r="56" spans="1:85" x14ac:dyDescent="0.25">
      <c r="A56" s="19">
        <v>47</v>
      </c>
      <c r="B56" s="20" t="s">
        <v>177</v>
      </c>
      <c r="C56" s="25" t="s">
        <v>178</v>
      </c>
      <c r="D56" s="22"/>
      <c r="E56" s="23">
        <v>178300</v>
      </c>
      <c r="F56" s="23">
        <v>1000</v>
      </c>
      <c r="G56" s="23"/>
      <c r="H56" s="23"/>
      <c r="I56" s="23">
        <f t="shared" si="2"/>
        <v>179300</v>
      </c>
      <c r="J56" s="5"/>
      <c r="K56" s="5">
        <v>711500</v>
      </c>
      <c r="L56" s="5">
        <v>3500</v>
      </c>
      <c r="M56" s="5">
        <f t="shared" si="3"/>
        <v>715000</v>
      </c>
      <c r="N56" s="5"/>
      <c r="O56" s="5">
        <v>1726000</v>
      </c>
      <c r="P56" s="5">
        <v>2500</v>
      </c>
      <c r="Q56" s="5"/>
      <c r="R56" s="5"/>
      <c r="S56" s="5"/>
      <c r="T56" s="5"/>
      <c r="U56" s="5">
        <f t="shared" si="4"/>
        <v>1728500</v>
      </c>
      <c r="V56" s="5"/>
      <c r="W56" s="5">
        <v>9800</v>
      </c>
      <c r="X56" s="5"/>
      <c r="Y56" s="5"/>
      <c r="Z56" s="5"/>
      <c r="AA56" s="7">
        <f t="shared" si="5"/>
        <v>9800</v>
      </c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>
        <f t="shared" si="6"/>
        <v>0</v>
      </c>
      <c r="AQ56" s="5"/>
      <c r="AR56" s="5">
        <v>759100</v>
      </c>
      <c r="AS56" s="5"/>
      <c r="AT56" s="5">
        <f t="shared" si="7"/>
        <v>759100</v>
      </c>
      <c r="AU56" s="5"/>
      <c r="AV56" s="5"/>
      <c r="AW56" s="5"/>
      <c r="AX56" s="5">
        <v>1295900</v>
      </c>
      <c r="AY56" s="5"/>
      <c r="AZ56" s="5"/>
      <c r="BA56" s="5">
        <f t="shared" si="8"/>
        <v>0</v>
      </c>
      <c r="BB56" s="5">
        <f t="shared" si="9"/>
        <v>1295900</v>
      </c>
      <c r="BC56" s="5"/>
      <c r="BD56" s="5"/>
      <c r="BE56" s="5"/>
      <c r="BF56" s="5"/>
      <c r="BG56" s="5"/>
      <c r="BH56" s="5"/>
      <c r="BI56" s="5"/>
      <c r="BJ56" s="5">
        <v>13400</v>
      </c>
      <c r="BK56" s="5"/>
      <c r="BL56" s="5"/>
      <c r="BM56" s="5"/>
      <c r="BN56" s="5"/>
      <c r="BO56" s="5"/>
      <c r="BP56" s="5">
        <f t="shared" si="10"/>
        <v>0</v>
      </c>
      <c r="BQ56" s="5"/>
      <c r="BR56" s="5"/>
      <c r="BS56" s="5"/>
      <c r="BT56" s="5"/>
      <c r="BU56" s="5"/>
      <c r="BV56" s="5">
        <v>7100</v>
      </c>
      <c r="BW56" s="5"/>
      <c r="BX56" s="5"/>
      <c r="BY56" s="5"/>
      <c r="BZ56" s="5"/>
      <c r="CA56" s="5"/>
      <c r="CB56" s="5"/>
      <c r="CC56" s="5"/>
      <c r="CD56" s="24">
        <f t="shared" si="12"/>
        <v>0</v>
      </c>
      <c r="CE56" s="5">
        <f t="shared" si="1"/>
        <v>4708100</v>
      </c>
      <c r="CF56" s="5">
        <f t="shared" si="11"/>
        <v>4708100</v>
      </c>
      <c r="CG56" s="5"/>
    </row>
    <row r="57" spans="1:85" x14ac:dyDescent="0.25">
      <c r="A57" s="19">
        <v>48</v>
      </c>
      <c r="B57" s="20" t="s">
        <v>179</v>
      </c>
      <c r="C57" s="25" t="s">
        <v>180</v>
      </c>
      <c r="D57" s="22"/>
      <c r="E57" s="23">
        <v>1478</v>
      </c>
      <c r="F57" s="23"/>
      <c r="G57" s="23"/>
      <c r="H57" s="23"/>
      <c r="I57" s="23">
        <f t="shared" si="2"/>
        <v>1478</v>
      </c>
      <c r="J57" s="5"/>
      <c r="K57" s="5">
        <v>20682</v>
      </c>
      <c r="L57" s="5"/>
      <c r="M57" s="5">
        <f t="shared" si="3"/>
        <v>20682</v>
      </c>
      <c r="N57" s="5"/>
      <c r="O57" s="5">
        <v>16767</v>
      </c>
      <c r="P57" s="5"/>
      <c r="Q57" s="5"/>
      <c r="R57" s="5"/>
      <c r="S57" s="5"/>
      <c r="T57" s="5"/>
      <c r="U57" s="5">
        <f t="shared" si="4"/>
        <v>16767</v>
      </c>
      <c r="V57" s="5"/>
      <c r="W57" s="5"/>
      <c r="X57" s="5"/>
      <c r="Y57" s="5"/>
      <c r="Z57" s="5"/>
      <c r="AA57" s="7">
        <f t="shared" si="5"/>
        <v>0</v>
      </c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>
        <f t="shared" si="6"/>
        <v>0</v>
      </c>
      <c r="AQ57" s="5"/>
      <c r="AR57" s="5">
        <v>14398</v>
      </c>
      <c r="AS57" s="5"/>
      <c r="AT57" s="5">
        <f t="shared" si="7"/>
        <v>14398</v>
      </c>
      <c r="AU57" s="5"/>
      <c r="AV57" s="5"/>
      <c r="AW57" s="5"/>
      <c r="AX57" s="5">
        <v>17558</v>
      </c>
      <c r="AY57" s="5"/>
      <c r="AZ57" s="5"/>
      <c r="BA57" s="5">
        <f t="shared" si="8"/>
        <v>0</v>
      </c>
      <c r="BB57" s="5">
        <f t="shared" si="9"/>
        <v>17558</v>
      </c>
      <c r="BC57" s="5"/>
      <c r="BD57" s="5"/>
      <c r="BE57" s="5"/>
      <c r="BF57" s="5"/>
      <c r="BG57" s="5"/>
      <c r="BH57" s="5"/>
      <c r="BI57" s="5"/>
      <c r="BJ57" s="5">
        <v>100</v>
      </c>
      <c r="BK57" s="5"/>
      <c r="BL57" s="5"/>
      <c r="BM57" s="5"/>
      <c r="BN57" s="5"/>
      <c r="BO57" s="5"/>
      <c r="BP57" s="5">
        <f t="shared" si="10"/>
        <v>0</v>
      </c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24">
        <f t="shared" si="12"/>
        <v>0</v>
      </c>
      <c r="CE57" s="5">
        <f t="shared" si="1"/>
        <v>70983</v>
      </c>
      <c r="CF57" s="5">
        <f t="shared" si="11"/>
        <v>70983</v>
      </c>
      <c r="CG57" s="5"/>
    </row>
    <row r="58" spans="1:85" x14ac:dyDescent="0.25">
      <c r="A58" s="19">
        <v>49</v>
      </c>
      <c r="B58" s="29" t="s">
        <v>181</v>
      </c>
      <c r="C58" s="25" t="s">
        <v>182</v>
      </c>
      <c r="D58" s="22"/>
      <c r="E58" s="23">
        <v>3000000</v>
      </c>
      <c r="F58" s="23"/>
      <c r="G58" s="23"/>
      <c r="H58" s="23"/>
      <c r="I58" s="23">
        <f t="shared" si="2"/>
        <v>3000000</v>
      </c>
      <c r="J58" s="5"/>
      <c r="K58" s="5">
        <v>350000</v>
      </c>
      <c r="L58" s="5"/>
      <c r="M58" s="5">
        <f t="shared" si="3"/>
        <v>350000</v>
      </c>
      <c r="N58" s="5"/>
      <c r="O58" s="5">
        <v>500000</v>
      </c>
      <c r="P58" s="5"/>
      <c r="Q58" s="5"/>
      <c r="R58" s="5"/>
      <c r="S58" s="5"/>
      <c r="T58" s="5"/>
      <c r="U58" s="5">
        <f t="shared" si="4"/>
        <v>500000</v>
      </c>
      <c r="V58" s="5"/>
      <c r="W58" s="5"/>
      <c r="X58" s="5"/>
      <c r="Y58" s="5"/>
      <c r="Z58" s="5"/>
      <c r="AA58" s="7">
        <f t="shared" si="5"/>
        <v>0</v>
      </c>
      <c r="AB58" s="5"/>
      <c r="AC58" s="5"/>
      <c r="AD58" s="5"/>
      <c r="AE58" s="5">
        <v>500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>
        <f t="shared" si="6"/>
        <v>0</v>
      </c>
      <c r="AQ58" s="5"/>
      <c r="AR58" s="5">
        <v>400000</v>
      </c>
      <c r="AS58" s="5"/>
      <c r="AT58" s="5">
        <f t="shared" si="7"/>
        <v>400000</v>
      </c>
      <c r="AU58" s="5"/>
      <c r="AV58" s="5"/>
      <c r="AW58" s="5"/>
      <c r="AX58" s="5">
        <v>650000</v>
      </c>
      <c r="AY58" s="5"/>
      <c r="AZ58" s="5"/>
      <c r="BA58" s="5">
        <f t="shared" si="8"/>
        <v>0</v>
      </c>
      <c r="BB58" s="5">
        <f t="shared" si="9"/>
        <v>650000</v>
      </c>
      <c r="BC58" s="5"/>
      <c r="BD58" s="5"/>
      <c r="BE58" s="5"/>
      <c r="BF58" s="5"/>
      <c r="BG58" s="5"/>
      <c r="BH58" s="5"/>
      <c r="BI58" s="5"/>
      <c r="BJ58" s="5">
        <v>20000</v>
      </c>
      <c r="BK58" s="5"/>
      <c r="BL58" s="5"/>
      <c r="BM58" s="5"/>
      <c r="BN58" s="5"/>
      <c r="BO58" s="5"/>
      <c r="BP58" s="5">
        <f>BL58+BM58+BN58+BO58</f>
        <v>0</v>
      </c>
      <c r="BQ58" s="5"/>
      <c r="BR58" s="5"/>
      <c r="BS58" s="5"/>
      <c r="BT58" s="5"/>
      <c r="BU58" s="5"/>
      <c r="BV58" s="5">
        <v>1500</v>
      </c>
      <c r="BW58" s="5"/>
      <c r="BX58" s="5"/>
      <c r="BY58" s="5"/>
      <c r="BZ58" s="5"/>
      <c r="CA58" s="5"/>
      <c r="CB58" s="5"/>
      <c r="CC58" s="5"/>
      <c r="CD58" s="24">
        <f t="shared" si="12"/>
        <v>0</v>
      </c>
      <c r="CE58" s="5">
        <f t="shared" si="1"/>
        <v>4922000</v>
      </c>
      <c r="CF58" s="5">
        <f t="shared" si="11"/>
        <v>4922000</v>
      </c>
      <c r="CG58" s="5"/>
    </row>
    <row r="59" spans="1:85" x14ac:dyDescent="0.25">
      <c r="A59" s="19">
        <v>50</v>
      </c>
      <c r="B59" s="20" t="s">
        <v>183</v>
      </c>
      <c r="C59" s="25" t="s">
        <v>184</v>
      </c>
      <c r="D59" s="22"/>
      <c r="E59" s="23">
        <v>11200</v>
      </c>
      <c r="F59" s="23"/>
      <c r="G59" s="23"/>
      <c r="H59" s="23"/>
      <c r="I59" s="23">
        <f t="shared" si="2"/>
        <v>11200</v>
      </c>
      <c r="J59" s="5"/>
      <c r="K59" s="5">
        <v>217000</v>
      </c>
      <c r="L59" s="5">
        <v>100000</v>
      </c>
      <c r="M59" s="5">
        <f t="shared" si="3"/>
        <v>317000</v>
      </c>
      <c r="N59" s="5"/>
      <c r="O59" s="5">
        <v>242000</v>
      </c>
      <c r="P59" s="5">
        <v>1000</v>
      </c>
      <c r="Q59" s="5"/>
      <c r="R59" s="5"/>
      <c r="S59" s="5"/>
      <c r="T59" s="5"/>
      <c r="U59" s="5">
        <f t="shared" si="4"/>
        <v>243000</v>
      </c>
      <c r="V59" s="5"/>
      <c r="W59" s="5">
        <v>17000</v>
      </c>
      <c r="X59" s="5"/>
      <c r="Y59" s="5"/>
      <c r="Z59" s="5"/>
      <c r="AA59" s="7">
        <f t="shared" si="5"/>
        <v>17000</v>
      </c>
      <c r="AB59" s="5"/>
      <c r="AC59" s="5"/>
      <c r="AD59" s="5"/>
      <c r="AE59" s="5">
        <v>220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>
        <f t="shared" si="6"/>
        <v>0</v>
      </c>
      <c r="AQ59" s="5"/>
      <c r="AR59" s="5">
        <v>193000</v>
      </c>
      <c r="AS59" s="5">
        <v>5000</v>
      </c>
      <c r="AT59" s="5">
        <f t="shared" si="7"/>
        <v>198000</v>
      </c>
      <c r="AU59" s="5"/>
      <c r="AV59" s="5"/>
      <c r="AW59" s="5"/>
      <c r="AX59" s="5">
        <v>340000</v>
      </c>
      <c r="AY59" s="5"/>
      <c r="AZ59" s="5"/>
      <c r="BA59" s="5">
        <f t="shared" si="8"/>
        <v>0</v>
      </c>
      <c r="BB59" s="5">
        <f t="shared" si="9"/>
        <v>340000</v>
      </c>
      <c r="BC59" s="5"/>
      <c r="BD59" s="5"/>
      <c r="BE59" s="5"/>
      <c r="BF59" s="5"/>
      <c r="BG59" s="5"/>
      <c r="BH59" s="5"/>
      <c r="BI59" s="5"/>
      <c r="BJ59" s="5">
        <v>6899</v>
      </c>
      <c r="BK59" s="5"/>
      <c r="BL59" s="5"/>
      <c r="BM59" s="5"/>
      <c r="BN59" s="5"/>
      <c r="BO59" s="5"/>
      <c r="BP59" s="5">
        <f t="shared" si="10"/>
        <v>0</v>
      </c>
      <c r="BQ59" s="5"/>
      <c r="BR59" s="5"/>
      <c r="BS59" s="5"/>
      <c r="BT59" s="5"/>
      <c r="BU59" s="5"/>
      <c r="BV59" s="5">
        <v>1400</v>
      </c>
      <c r="BW59" s="5"/>
      <c r="BX59" s="5"/>
      <c r="BY59" s="5"/>
      <c r="BZ59" s="5"/>
      <c r="CA59" s="5"/>
      <c r="CB59" s="5"/>
      <c r="CC59" s="5"/>
      <c r="CD59" s="24">
        <f t="shared" si="12"/>
        <v>0</v>
      </c>
      <c r="CE59" s="5">
        <f t="shared" si="1"/>
        <v>1134719</v>
      </c>
      <c r="CF59" s="5">
        <f t="shared" si="11"/>
        <v>1134719</v>
      </c>
      <c r="CG59" s="5"/>
    </row>
    <row r="60" spans="1:85" x14ac:dyDescent="0.25">
      <c r="A60" s="19">
        <v>51</v>
      </c>
      <c r="B60" s="20" t="s">
        <v>185</v>
      </c>
      <c r="C60" s="25" t="s">
        <v>186</v>
      </c>
      <c r="D60" s="22"/>
      <c r="E60" s="23">
        <v>4000</v>
      </c>
      <c r="F60" s="23"/>
      <c r="G60" s="23"/>
      <c r="H60" s="23"/>
      <c r="I60" s="23">
        <f t="shared" si="2"/>
        <v>4000</v>
      </c>
      <c r="J60" s="5"/>
      <c r="K60" s="5">
        <v>20000</v>
      </c>
      <c r="L60" s="5">
        <v>5000</v>
      </c>
      <c r="M60" s="5">
        <f t="shared" si="3"/>
        <v>25000</v>
      </c>
      <c r="N60" s="5"/>
      <c r="O60" s="5">
        <v>20000</v>
      </c>
      <c r="P60" s="5">
        <v>3000</v>
      </c>
      <c r="Q60" s="5"/>
      <c r="R60" s="5"/>
      <c r="S60" s="5"/>
      <c r="T60" s="5"/>
      <c r="U60" s="5">
        <f t="shared" si="4"/>
        <v>23000</v>
      </c>
      <c r="V60" s="5"/>
      <c r="W60" s="5">
        <v>1000</v>
      </c>
      <c r="X60" s="5"/>
      <c r="Y60" s="5"/>
      <c r="Z60" s="5"/>
      <c r="AA60" s="7">
        <f t="shared" si="5"/>
        <v>1000</v>
      </c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>
        <f t="shared" si="6"/>
        <v>0</v>
      </c>
      <c r="AQ60" s="5"/>
      <c r="AR60" s="5">
        <v>12000</v>
      </c>
      <c r="AS60" s="5">
        <v>3500</v>
      </c>
      <c r="AT60" s="5">
        <f t="shared" si="7"/>
        <v>15500</v>
      </c>
      <c r="AU60" s="5"/>
      <c r="AV60" s="5"/>
      <c r="AW60" s="5"/>
      <c r="AX60" s="5">
        <v>15000</v>
      </c>
      <c r="AY60" s="5"/>
      <c r="AZ60" s="5"/>
      <c r="BA60" s="5">
        <f t="shared" si="8"/>
        <v>0</v>
      </c>
      <c r="BB60" s="5">
        <f t="shared" si="9"/>
        <v>15000</v>
      </c>
      <c r="BC60" s="5"/>
      <c r="BD60" s="5"/>
      <c r="BE60" s="5"/>
      <c r="BF60" s="5"/>
      <c r="BG60" s="5"/>
      <c r="BH60" s="5"/>
      <c r="BI60" s="5"/>
      <c r="BJ60" s="5">
        <v>100</v>
      </c>
      <c r="BK60" s="5"/>
      <c r="BL60" s="5"/>
      <c r="BM60" s="5"/>
      <c r="BN60" s="5"/>
      <c r="BO60" s="5"/>
      <c r="BP60" s="5">
        <f t="shared" si="10"/>
        <v>0</v>
      </c>
      <c r="BQ60" s="5"/>
      <c r="BR60" s="5"/>
      <c r="BS60" s="5"/>
      <c r="BT60" s="5"/>
      <c r="BU60" s="5"/>
      <c r="BV60" s="5">
        <v>120</v>
      </c>
      <c r="BW60" s="5"/>
      <c r="BX60" s="5"/>
      <c r="BY60" s="5"/>
      <c r="BZ60" s="5"/>
      <c r="CA60" s="5"/>
      <c r="CB60" s="5"/>
      <c r="CC60" s="5"/>
      <c r="CD60" s="24">
        <f t="shared" si="12"/>
        <v>0</v>
      </c>
      <c r="CE60" s="5">
        <f t="shared" si="1"/>
        <v>83720</v>
      </c>
      <c r="CF60" s="5">
        <f t="shared" si="11"/>
        <v>83720</v>
      </c>
      <c r="CG60" s="5"/>
    </row>
    <row r="61" spans="1:85" x14ac:dyDescent="0.25">
      <c r="A61" s="19">
        <v>52</v>
      </c>
      <c r="B61" s="20" t="s">
        <v>187</v>
      </c>
      <c r="C61" s="25" t="s">
        <v>188</v>
      </c>
      <c r="D61" s="22"/>
      <c r="E61" s="23">
        <v>9738</v>
      </c>
      <c r="F61" s="23"/>
      <c r="G61" s="23"/>
      <c r="H61" s="23"/>
      <c r="I61" s="23">
        <f t="shared" si="2"/>
        <v>9738</v>
      </c>
      <c r="J61" s="5"/>
      <c r="K61" s="5">
        <v>360191</v>
      </c>
      <c r="L61" s="5"/>
      <c r="M61" s="5">
        <f t="shared" si="3"/>
        <v>360191</v>
      </c>
      <c r="N61" s="5"/>
      <c r="O61" s="5">
        <v>413643</v>
      </c>
      <c r="P61" s="5"/>
      <c r="Q61" s="5"/>
      <c r="R61" s="5"/>
      <c r="S61" s="5"/>
      <c r="T61" s="5"/>
      <c r="U61" s="5">
        <f t="shared" si="4"/>
        <v>413643</v>
      </c>
      <c r="V61" s="5"/>
      <c r="W61" s="5">
        <v>9500</v>
      </c>
      <c r="X61" s="5"/>
      <c r="Y61" s="5"/>
      <c r="Z61" s="5"/>
      <c r="AA61" s="7">
        <f t="shared" si="5"/>
        <v>9500</v>
      </c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>
        <f t="shared" si="6"/>
        <v>0</v>
      </c>
      <c r="AQ61" s="5"/>
      <c r="AR61" s="5">
        <v>304488</v>
      </c>
      <c r="AS61" s="5"/>
      <c r="AT61" s="5">
        <f t="shared" si="7"/>
        <v>304488</v>
      </c>
      <c r="AU61" s="5"/>
      <c r="AV61" s="5"/>
      <c r="AW61" s="5"/>
      <c r="AX61" s="5">
        <v>393309</v>
      </c>
      <c r="AY61" s="5"/>
      <c r="AZ61" s="5"/>
      <c r="BA61" s="5">
        <f t="shared" si="8"/>
        <v>0</v>
      </c>
      <c r="BB61" s="5">
        <f t="shared" si="9"/>
        <v>393309</v>
      </c>
      <c r="BC61" s="5"/>
      <c r="BD61" s="5"/>
      <c r="BE61" s="5"/>
      <c r="BF61" s="5"/>
      <c r="BG61" s="5"/>
      <c r="BH61" s="5"/>
      <c r="BI61" s="5"/>
      <c r="BJ61" s="5">
        <v>15000</v>
      </c>
      <c r="BK61" s="5"/>
      <c r="BL61" s="5"/>
      <c r="BM61" s="5"/>
      <c r="BN61" s="5"/>
      <c r="BO61" s="5"/>
      <c r="BP61" s="5">
        <f t="shared" si="10"/>
        <v>0</v>
      </c>
      <c r="BQ61" s="5"/>
      <c r="BR61" s="5"/>
      <c r="BS61" s="5"/>
      <c r="BT61" s="5"/>
      <c r="BU61" s="5"/>
      <c r="BV61" s="5">
        <v>720</v>
      </c>
      <c r="BW61" s="5"/>
      <c r="BX61" s="5"/>
      <c r="BY61" s="5"/>
      <c r="BZ61" s="5"/>
      <c r="CA61" s="5"/>
      <c r="CB61" s="5"/>
      <c r="CC61" s="5"/>
      <c r="CD61" s="24">
        <f t="shared" si="12"/>
        <v>0</v>
      </c>
      <c r="CE61" s="5">
        <f t="shared" si="1"/>
        <v>1506589</v>
      </c>
      <c r="CF61" s="5">
        <f t="shared" si="11"/>
        <v>1506589</v>
      </c>
      <c r="CG61" s="5"/>
    </row>
    <row r="62" spans="1:85" x14ac:dyDescent="0.25">
      <c r="A62" s="19">
        <v>53</v>
      </c>
      <c r="B62" s="29" t="s">
        <v>189</v>
      </c>
      <c r="C62" s="25" t="s">
        <v>190</v>
      </c>
      <c r="D62" s="22">
        <v>950000</v>
      </c>
      <c r="E62" s="23">
        <f>401500000+300000</f>
        <v>401800000</v>
      </c>
      <c r="F62" s="23">
        <v>14200000</v>
      </c>
      <c r="G62" s="23">
        <v>199600</v>
      </c>
      <c r="H62" s="23">
        <v>85000</v>
      </c>
      <c r="I62" s="23">
        <f t="shared" si="2"/>
        <v>416284600</v>
      </c>
      <c r="J62" s="5"/>
      <c r="K62" s="5">
        <f>8000000</f>
        <v>8000000</v>
      </c>
      <c r="L62" s="5">
        <v>1608800</v>
      </c>
      <c r="M62" s="5">
        <f t="shared" si="3"/>
        <v>9608800</v>
      </c>
      <c r="N62" s="5"/>
      <c r="O62" s="5">
        <f>700000+11100</f>
        <v>711100</v>
      </c>
      <c r="P62" s="5">
        <v>1062943</v>
      </c>
      <c r="Q62" s="5"/>
      <c r="R62" s="5"/>
      <c r="S62" s="5"/>
      <c r="T62" s="5"/>
      <c r="U62" s="5">
        <f t="shared" si="4"/>
        <v>1774043</v>
      </c>
      <c r="V62" s="5">
        <v>60500</v>
      </c>
      <c r="W62" s="5">
        <f>110000000+116000</f>
        <v>110116000</v>
      </c>
      <c r="X62" s="5">
        <v>1390000</v>
      </c>
      <c r="Y62" s="5">
        <v>2240000</v>
      </c>
      <c r="Z62" s="5">
        <v>423000</v>
      </c>
      <c r="AA62" s="7">
        <f t="shared" si="5"/>
        <v>114169000</v>
      </c>
      <c r="AB62" s="5">
        <v>3000000</v>
      </c>
      <c r="AC62" s="5">
        <v>96800</v>
      </c>
      <c r="AD62" s="5"/>
      <c r="AE62" s="5"/>
      <c r="AF62" s="5"/>
      <c r="AG62" s="5"/>
      <c r="AH62" s="5"/>
      <c r="AI62" s="5"/>
      <c r="AJ62" s="5">
        <v>0</v>
      </c>
      <c r="AK62" s="5">
        <v>1000000</v>
      </c>
      <c r="AL62" s="5">
        <v>24280</v>
      </c>
      <c r="AM62" s="5"/>
      <c r="AN62" s="5">
        <v>21780</v>
      </c>
      <c r="AO62" s="5"/>
      <c r="AP62" s="5">
        <f t="shared" si="6"/>
        <v>46060</v>
      </c>
      <c r="AQ62" s="5"/>
      <c r="AR62" s="5">
        <v>9500</v>
      </c>
      <c r="AS62" s="5">
        <v>1010000</v>
      </c>
      <c r="AT62" s="5">
        <f t="shared" si="7"/>
        <v>1019500</v>
      </c>
      <c r="AU62" s="5"/>
      <c r="AV62" s="5"/>
      <c r="AW62" s="5"/>
      <c r="AX62" s="5">
        <v>8000</v>
      </c>
      <c r="AY62" s="5"/>
      <c r="AZ62" s="5"/>
      <c r="BA62" s="5">
        <f t="shared" si="8"/>
        <v>0</v>
      </c>
      <c r="BB62" s="5">
        <f t="shared" si="9"/>
        <v>8000</v>
      </c>
      <c r="BC62" s="5"/>
      <c r="BD62" s="5"/>
      <c r="BE62" s="5">
        <v>9988</v>
      </c>
      <c r="BF62" s="5">
        <f>32617000+5879</f>
        <v>32622879</v>
      </c>
      <c r="BG62" s="5"/>
      <c r="BH62" s="5">
        <v>30000000</v>
      </c>
      <c r="BI62" s="5"/>
      <c r="BJ62" s="5">
        <v>300</v>
      </c>
      <c r="BK62" s="5"/>
      <c r="BL62" s="5"/>
      <c r="BM62" s="5"/>
      <c r="BN62" s="5"/>
      <c r="BO62" s="5">
        <v>4000</v>
      </c>
      <c r="BP62" s="5">
        <f t="shared" si="10"/>
        <v>4000</v>
      </c>
      <c r="BQ62" s="5">
        <v>0</v>
      </c>
      <c r="BR62" s="5">
        <v>-30000000</v>
      </c>
      <c r="BS62" s="5"/>
      <c r="BT62" s="5"/>
      <c r="BU62" s="5"/>
      <c r="BV62" s="5">
        <v>300</v>
      </c>
      <c r="BW62" s="5"/>
      <c r="BX62" s="5"/>
      <c r="BY62" s="5"/>
      <c r="BZ62" s="5"/>
      <c r="CA62" s="5"/>
      <c r="CB62" s="5"/>
      <c r="CC62" s="5"/>
      <c r="CD62" s="24">
        <f t="shared" si="12"/>
        <v>4163348</v>
      </c>
      <c r="CE62" s="5">
        <f t="shared" si="1"/>
        <v>576491422</v>
      </c>
      <c r="CF62" s="5">
        <f t="shared" si="11"/>
        <v>580654770</v>
      </c>
      <c r="CG62" s="5"/>
    </row>
    <row r="63" spans="1:85" x14ac:dyDescent="0.25">
      <c r="A63" s="19">
        <v>54</v>
      </c>
      <c r="B63" s="20" t="s">
        <v>191</v>
      </c>
      <c r="C63" s="25" t="s">
        <v>192</v>
      </c>
      <c r="D63" s="22"/>
      <c r="E63" s="23">
        <v>0</v>
      </c>
      <c r="F63" s="23"/>
      <c r="G63" s="23"/>
      <c r="H63" s="23"/>
      <c r="I63" s="23">
        <f t="shared" si="2"/>
        <v>0</v>
      </c>
      <c r="J63" s="5"/>
      <c r="K63" s="5">
        <v>7336</v>
      </c>
      <c r="L63" s="5"/>
      <c r="M63" s="5">
        <f t="shared" si="3"/>
        <v>7336</v>
      </c>
      <c r="N63" s="5"/>
      <c r="O63" s="5">
        <v>9038</v>
      </c>
      <c r="P63" s="5"/>
      <c r="Q63" s="5"/>
      <c r="R63" s="5"/>
      <c r="S63" s="5"/>
      <c r="T63" s="5"/>
      <c r="U63" s="5">
        <f t="shared" si="4"/>
        <v>9038</v>
      </c>
      <c r="V63" s="5"/>
      <c r="W63" s="5"/>
      <c r="X63" s="5"/>
      <c r="Y63" s="5"/>
      <c r="Z63" s="5"/>
      <c r="AA63" s="7">
        <f t="shared" si="5"/>
        <v>0</v>
      </c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>
        <f t="shared" si="6"/>
        <v>0</v>
      </c>
      <c r="AQ63" s="5"/>
      <c r="AR63" s="5">
        <v>13278</v>
      </c>
      <c r="AS63" s="5"/>
      <c r="AT63" s="5">
        <f t="shared" si="7"/>
        <v>13278</v>
      </c>
      <c r="AU63" s="5"/>
      <c r="AV63" s="5"/>
      <c r="AW63" s="5"/>
      <c r="AX63" s="5">
        <v>15994</v>
      </c>
      <c r="AY63" s="5"/>
      <c r="AZ63" s="5"/>
      <c r="BA63" s="5">
        <f t="shared" si="8"/>
        <v>0</v>
      </c>
      <c r="BB63" s="5">
        <f t="shared" si="9"/>
        <v>15994</v>
      </c>
      <c r="BC63" s="5"/>
      <c r="BD63" s="5"/>
      <c r="BE63" s="5"/>
      <c r="BF63" s="5"/>
      <c r="BG63" s="5"/>
      <c r="BH63" s="5"/>
      <c r="BI63" s="5"/>
      <c r="BJ63" s="5">
        <v>1300</v>
      </c>
      <c r="BK63" s="5"/>
      <c r="BL63" s="5"/>
      <c r="BM63" s="5"/>
      <c r="BN63" s="5"/>
      <c r="BO63" s="5"/>
      <c r="BP63" s="5">
        <f t="shared" si="10"/>
        <v>0</v>
      </c>
      <c r="BQ63" s="5"/>
      <c r="BR63" s="5"/>
      <c r="BS63" s="5"/>
      <c r="BT63" s="5"/>
      <c r="BU63" s="5"/>
      <c r="BV63" s="5">
        <v>180</v>
      </c>
      <c r="BW63" s="5"/>
      <c r="BX63" s="5"/>
      <c r="BY63" s="5"/>
      <c r="BZ63" s="5"/>
      <c r="CA63" s="5"/>
      <c r="CB63" s="5"/>
      <c r="CC63" s="5"/>
      <c r="CD63" s="24">
        <f t="shared" si="12"/>
        <v>0</v>
      </c>
      <c r="CE63" s="5">
        <f t="shared" si="1"/>
        <v>47126</v>
      </c>
      <c r="CF63" s="5">
        <f t="shared" si="11"/>
        <v>47126</v>
      </c>
      <c r="CG63" s="5"/>
    </row>
    <row r="64" spans="1:85" x14ac:dyDescent="0.25">
      <c r="A64" s="19">
        <v>55</v>
      </c>
      <c r="B64" s="20" t="s">
        <v>193</v>
      </c>
      <c r="C64" s="25" t="s">
        <v>194</v>
      </c>
      <c r="D64" s="22"/>
      <c r="E64" s="22">
        <v>0</v>
      </c>
      <c r="F64" s="22"/>
      <c r="G64" s="22"/>
      <c r="H64" s="22"/>
      <c r="I64" s="23">
        <f t="shared" si="2"/>
        <v>0</v>
      </c>
      <c r="J64" s="5"/>
      <c r="K64" s="5">
        <v>6000</v>
      </c>
      <c r="L64" s="5"/>
      <c r="M64" s="5">
        <f t="shared" si="3"/>
        <v>6000</v>
      </c>
      <c r="N64" s="5"/>
      <c r="O64" s="5">
        <v>8000</v>
      </c>
      <c r="P64" s="5"/>
      <c r="Q64" s="5"/>
      <c r="R64" s="5"/>
      <c r="S64" s="5"/>
      <c r="T64" s="5"/>
      <c r="U64" s="5">
        <f t="shared" si="4"/>
        <v>8000</v>
      </c>
      <c r="V64" s="5"/>
      <c r="W64" s="5"/>
      <c r="X64" s="5"/>
      <c r="Y64" s="5"/>
      <c r="Z64" s="5"/>
      <c r="AA64" s="7">
        <f t="shared" si="5"/>
        <v>0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>
        <f t="shared" si="6"/>
        <v>0</v>
      </c>
      <c r="AQ64" s="5"/>
      <c r="AR64" s="5">
        <v>5100</v>
      </c>
      <c r="AS64" s="5"/>
      <c r="AT64" s="5">
        <f t="shared" si="7"/>
        <v>5100</v>
      </c>
      <c r="AU64" s="5"/>
      <c r="AV64" s="5"/>
      <c r="AW64" s="5"/>
      <c r="AX64" s="5">
        <v>61820</v>
      </c>
      <c r="AY64" s="30"/>
      <c r="AZ64" s="30"/>
      <c r="BA64" s="5">
        <f t="shared" si="8"/>
        <v>0</v>
      </c>
      <c r="BB64" s="5">
        <f t="shared" si="9"/>
        <v>61820</v>
      </c>
      <c r="BC64" s="30"/>
      <c r="BD64" s="30"/>
      <c r="BE64" s="5"/>
      <c r="BF64" s="5"/>
      <c r="BG64" s="5"/>
      <c r="BH64" s="5"/>
      <c r="BI64" s="5"/>
      <c r="BJ64" s="5">
        <v>200</v>
      </c>
      <c r="BK64" s="5"/>
      <c r="BL64" s="5"/>
      <c r="BM64" s="5"/>
      <c r="BN64" s="5"/>
      <c r="BO64" s="5"/>
      <c r="BP64" s="5">
        <f t="shared" si="10"/>
        <v>0</v>
      </c>
      <c r="BQ64" s="5"/>
      <c r="BR64" s="5"/>
      <c r="BS64" s="5"/>
      <c r="BT64" s="5"/>
      <c r="BU64" s="5"/>
      <c r="BV64" s="5">
        <v>120</v>
      </c>
      <c r="BW64" s="5"/>
      <c r="BX64" s="5"/>
      <c r="BY64" s="5"/>
      <c r="BZ64" s="5"/>
      <c r="CA64" s="5"/>
      <c r="CB64" s="5"/>
      <c r="CC64" s="5"/>
      <c r="CD64" s="24">
        <f t="shared" si="12"/>
        <v>0</v>
      </c>
      <c r="CE64" s="5">
        <f t="shared" si="1"/>
        <v>81240</v>
      </c>
      <c r="CF64" s="5">
        <f t="shared" si="11"/>
        <v>81240</v>
      </c>
      <c r="CG64" s="5"/>
    </row>
    <row r="65" spans="1:85" x14ac:dyDescent="0.25">
      <c r="A65" s="19">
        <v>56</v>
      </c>
      <c r="B65" s="20" t="s">
        <v>195</v>
      </c>
      <c r="C65" s="25" t="s">
        <v>196</v>
      </c>
      <c r="D65" s="22"/>
      <c r="E65" s="23">
        <v>40000</v>
      </c>
      <c r="F65" s="22"/>
      <c r="G65" s="22"/>
      <c r="H65" s="22"/>
      <c r="I65" s="23">
        <f t="shared" si="2"/>
        <v>40000</v>
      </c>
      <c r="J65" s="5"/>
      <c r="K65" s="5">
        <v>230000</v>
      </c>
      <c r="L65" s="5"/>
      <c r="M65" s="5">
        <f t="shared" si="3"/>
        <v>230000</v>
      </c>
      <c r="N65" s="5"/>
      <c r="O65" s="5">
        <v>250000</v>
      </c>
      <c r="P65" s="5"/>
      <c r="Q65" s="5"/>
      <c r="R65" s="5"/>
      <c r="S65" s="5"/>
      <c r="T65" s="5"/>
      <c r="U65" s="5">
        <f t="shared" si="4"/>
        <v>250000</v>
      </c>
      <c r="V65" s="5"/>
      <c r="W65" s="5"/>
      <c r="X65" s="5"/>
      <c r="Y65" s="5"/>
      <c r="Z65" s="5"/>
      <c r="AA65" s="7">
        <f t="shared" si="5"/>
        <v>0</v>
      </c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>
        <f t="shared" si="6"/>
        <v>0</v>
      </c>
      <c r="AQ65" s="5"/>
      <c r="AR65" s="5">
        <v>120000</v>
      </c>
      <c r="AS65" s="5"/>
      <c r="AT65" s="5">
        <f t="shared" si="7"/>
        <v>120000</v>
      </c>
      <c r="AU65" s="5"/>
      <c r="AV65" s="5"/>
      <c r="AW65" s="5"/>
      <c r="AX65" s="5">
        <v>190000</v>
      </c>
      <c r="AY65" s="5"/>
      <c r="AZ65" s="5"/>
      <c r="BA65" s="5">
        <f t="shared" si="8"/>
        <v>0</v>
      </c>
      <c r="BB65" s="5">
        <f t="shared" si="9"/>
        <v>190000</v>
      </c>
      <c r="BC65" s="5"/>
      <c r="BD65" s="5"/>
      <c r="BE65" s="5"/>
      <c r="BF65" s="5"/>
      <c r="BG65" s="5"/>
      <c r="BH65" s="5"/>
      <c r="BI65" s="5"/>
      <c r="BJ65" s="5">
        <v>10000</v>
      </c>
      <c r="BK65" s="5"/>
      <c r="BL65" s="5"/>
      <c r="BM65" s="5"/>
      <c r="BN65" s="5"/>
      <c r="BO65" s="5"/>
      <c r="BP65" s="5">
        <f t="shared" si="10"/>
        <v>0</v>
      </c>
      <c r="BQ65" s="5"/>
      <c r="BR65" s="5"/>
      <c r="BS65" s="5"/>
      <c r="BT65" s="5"/>
      <c r="BU65" s="5"/>
      <c r="BV65" s="5">
        <v>600</v>
      </c>
      <c r="BW65" s="5"/>
      <c r="BX65" s="5"/>
      <c r="BY65" s="5"/>
      <c r="BZ65" s="5"/>
      <c r="CA65" s="5"/>
      <c r="CB65" s="5"/>
      <c r="CC65" s="5"/>
      <c r="CD65" s="24">
        <f t="shared" si="12"/>
        <v>0</v>
      </c>
      <c r="CE65" s="5">
        <f t="shared" si="1"/>
        <v>840600</v>
      </c>
      <c r="CF65" s="5">
        <f t="shared" si="11"/>
        <v>840600</v>
      </c>
      <c r="CG65" s="5"/>
    </row>
    <row r="66" spans="1:85" x14ac:dyDescent="0.25">
      <c r="A66" s="19">
        <v>57</v>
      </c>
      <c r="B66" s="20" t="s">
        <v>197</v>
      </c>
      <c r="C66" s="25" t="s">
        <v>198</v>
      </c>
      <c r="D66" s="22"/>
      <c r="E66" s="23">
        <v>14018</v>
      </c>
      <c r="F66" s="22"/>
      <c r="G66" s="22"/>
      <c r="H66" s="22"/>
      <c r="I66" s="23">
        <f t="shared" si="2"/>
        <v>14018</v>
      </c>
      <c r="J66" s="5"/>
      <c r="K66" s="5">
        <v>57170</v>
      </c>
      <c r="L66" s="5"/>
      <c r="M66" s="5">
        <f t="shared" si="3"/>
        <v>57170</v>
      </c>
      <c r="N66" s="5"/>
      <c r="O66" s="24">
        <v>63408</v>
      </c>
      <c r="P66" s="5"/>
      <c r="Q66" s="5"/>
      <c r="R66" s="5"/>
      <c r="S66" s="5"/>
      <c r="T66" s="5"/>
      <c r="U66" s="5">
        <f t="shared" si="4"/>
        <v>63408</v>
      </c>
      <c r="V66" s="5"/>
      <c r="W66" s="5">
        <v>2700</v>
      </c>
      <c r="X66" s="5"/>
      <c r="Y66" s="5"/>
      <c r="Z66" s="5"/>
      <c r="AA66" s="7">
        <f t="shared" si="5"/>
        <v>2700</v>
      </c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>
        <f t="shared" si="6"/>
        <v>0</v>
      </c>
      <c r="AQ66" s="5"/>
      <c r="AR66" s="5">
        <v>48713</v>
      </c>
      <c r="AS66" s="5"/>
      <c r="AT66" s="5">
        <f t="shared" si="7"/>
        <v>48713</v>
      </c>
      <c r="AU66" s="5"/>
      <c r="AV66" s="5"/>
      <c r="AW66" s="5"/>
      <c r="AX66" s="5">
        <v>142633</v>
      </c>
      <c r="AY66" s="5"/>
      <c r="AZ66" s="5"/>
      <c r="BA66" s="5">
        <f t="shared" si="8"/>
        <v>0</v>
      </c>
      <c r="BB66" s="5">
        <f t="shared" si="9"/>
        <v>142633</v>
      </c>
      <c r="BC66" s="5"/>
      <c r="BD66" s="5"/>
      <c r="BE66" s="5"/>
      <c r="BF66" s="5"/>
      <c r="BG66" s="5"/>
      <c r="BH66" s="5"/>
      <c r="BI66" s="5"/>
      <c r="BJ66" s="5">
        <v>1000</v>
      </c>
      <c r="BK66" s="5"/>
      <c r="BL66" s="5"/>
      <c r="BM66" s="5"/>
      <c r="BN66" s="5"/>
      <c r="BO66" s="5"/>
      <c r="BP66" s="5">
        <f t="shared" si="10"/>
        <v>0</v>
      </c>
      <c r="BQ66" s="5"/>
      <c r="BR66" s="5"/>
      <c r="BS66" s="5"/>
      <c r="BT66" s="5"/>
      <c r="BU66" s="5"/>
      <c r="BV66" s="5">
        <v>300</v>
      </c>
      <c r="BW66" s="5"/>
      <c r="BX66" s="5"/>
      <c r="BY66" s="5"/>
      <c r="BZ66" s="5"/>
      <c r="CA66" s="5"/>
      <c r="CB66" s="5"/>
      <c r="CC66" s="5"/>
      <c r="CD66" s="24">
        <f t="shared" si="12"/>
        <v>0</v>
      </c>
      <c r="CE66" s="5">
        <f t="shared" si="1"/>
        <v>329942</v>
      </c>
      <c r="CF66" s="5">
        <f t="shared" si="11"/>
        <v>329942</v>
      </c>
      <c r="CG66" s="5"/>
    </row>
    <row r="67" spans="1:85" x14ac:dyDescent="0.25">
      <c r="A67" s="19">
        <v>58</v>
      </c>
      <c r="B67" s="20" t="s">
        <v>199</v>
      </c>
      <c r="C67" s="25" t="s">
        <v>200</v>
      </c>
      <c r="D67" s="22"/>
      <c r="E67" s="23">
        <v>15300</v>
      </c>
      <c r="F67" s="22"/>
      <c r="G67" s="22"/>
      <c r="H67" s="22"/>
      <c r="I67" s="23">
        <f t="shared" si="2"/>
        <v>15300</v>
      </c>
      <c r="J67" s="5"/>
      <c r="K67" s="5">
        <v>104099</v>
      </c>
      <c r="L67" s="5"/>
      <c r="M67" s="5">
        <f t="shared" si="3"/>
        <v>104099</v>
      </c>
      <c r="N67" s="5"/>
      <c r="O67" s="5">
        <v>127473</v>
      </c>
      <c r="P67" s="5"/>
      <c r="Q67" s="5"/>
      <c r="R67" s="5"/>
      <c r="S67" s="5"/>
      <c r="T67" s="5"/>
      <c r="U67" s="5">
        <f t="shared" si="4"/>
        <v>127473</v>
      </c>
      <c r="V67" s="5"/>
      <c r="W67" s="5">
        <v>4400</v>
      </c>
      <c r="X67" s="5"/>
      <c r="Y67" s="5"/>
      <c r="Z67" s="5"/>
      <c r="AA67" s="7">
        <f t="shared" si="5"/>
        <v>4400</v>
      </c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>
        <f t="shared" si="6"/>
        <v>0</v>
      </c>
      <c r="AQ67" s="5"/>
      <c r="AR67" s="5">
        <v>83578</v>
      </c>
      <c r="AS67" s="5"/>
      <c r="AT67" s="5">
        <f t="shared" si="7"/>
        <v>83578</v>
      </c>
      <c r="AU67" s="5"/>
      <c r="AV67" s="5">
        <v>2500</v>
      </c>
      <c r="AW67" s="5"/>
      <c r="AX67" s="5">
        <v>131048</v>
      </c>
      <c r="AY67" s="5"/>
      <c r="AZ67" s="5"/>
      <c r="BA67" s="5">
        <f t="shared" si="8"/>
        <v>0</v>
      </c>
      <c r="BB67" s="5">
        <f t="shared" si="9"/>
        <v>131048</v>
      </c>
      <c r="BC67" s="5"/>
      <c r="BD67" s="5"/>
      <c r="BE67" s="5"/>
      <c r="BF67" s="5"/>
      <c r="BG67" s="5"/>
      <c r="BH67" s="5"/>
      <c r="BI67" s="5"/>
      <c r="BJ67" s="5">
        <v>7500</v>
      </c>
      <c r="BK67" s="5"/>
      <c r="BL67" s="5"/>
      <c r="BM67" s="5"/>
      <c r="BN67" s="5"/>
      <c r="BO67" s="5"/>
      <c r="BP67" s="5">
        <f t="shared" si="10"/>
        <v>0</v>
      </c>
      <c r="BQ67" s="5"/>
      <c r="BR67" s="5"/>
      <c r="BS67" s="5"/>
      <c r="BT67" s="5"/>
      <c r="BU67" s="5"/>
      <c r="BV67" s="5">
        <v>1140</v>
      </c>
      <c r="BW67" s="5"/>
      <c r="BX67" s="5"/>
      <c r="BY67" s="5"/>
      <c r="BZ67" s="5"/>
      <c r="CA67" s="5"/>
      <c r="CB67" s="5"/>
      <c r="CC67" s="5"/>
      <c r="CD67" s="24">
        <f t="shared" si="12"/>
        <v>0</v>
      </c>
      <c r="CE67" s="5">
        <f t="shared" si="1"/>
        <v>477038</v>
      </c>
      <c r="CF67" s="5">
        <f t="shared" si="11"/>
        <v>477038</v>
      </c>
      <c r="CG67" s="5"/>
    </row>
    <row r="68" spans="1:85" x14ac:dyDescent="0.25">
      <c r="A68" s="19">
        <v>59</v>
      </c>
      <c r="B68" s="20" t="s">
        <v>201</v>
      </c>
      <c r="C68" s="25" t="s">
        <v>202</v>
      </c>
      <c r="D68" s="22"/>
      <c r="E68" s="22"/>
      <c r="F68" s="22"/>
      <c r="G68" s="22"/>
      <c r="H68" s="22"/>
      <c r="I68" s="23">
        <f t="shared" si="2"/>
        <v>0</v>
      </c>
      <c r="J68" s="5"/>
      <c r="K68" s="5">
        <v>4425</v>
      </c>
      <c r="L68" s="5"/>
      <c r="M68" s="5">
        <f t="shared" si="3"/>
        <v>4425</v>
      </c>
      <c r="N68" s="5"/>
      <c r="O68" s="5">
        <v>2500</v>
      </c>
      <c r="P68" s="5"/>
      <c r="Q68" s="5"/>
      <c r="R68" s="5"/>
      <c r="S68" s="5"/>
      <c r="T68" s="5"/>
      <c r="U68" s="5">
        <f t="shared" si="4"/>
        <v>2500</v>
      </c>
      <c r="V68" s="5"/>
      <c r="W68" s="5"/>
      <c r="X68" s="5"/>
      <c r="Y68" s="5"/>
      <c r="Z68" s="5"/>
      <c r="AA68" s="7">
        <f t="shared" si="5"/>
        <v>0</v>
      </c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>
        <f t="shared" si="6"/>
        <v>0</v>
      </c>
      <c r="AQ68" s="5"/>
      <c r="AR68" s="5">
        <v>3487</v>
      </c>
      <c r="AS68" s="5"/>
      <c r="AT68" s="5">
        <f t="shared" si="7"/>
        <v>3487</v>
      </c>
      <c r="AU68" s="5"/>
      <c r="AV68" s="5"/>
      <c r="AW68" s="5"/>
      <c r="AX68" s="5">
        <v>8859</v>
      </c>
      <c r="AY68" s="5"/>
      <c r="AZ68" s="5"/>
      <c r="BA68" s="5">
        <f t="shared" si="8"/>
        <v>0</v>
      </c>
      <c r="BB68" s="5">
        <f t="shared" si="9"/>
        <v>8859</v>
      </c>
      <c r="BC68" s="5"/>
      <c r="BD68" s="5"/>
      <c r="BE68" s="5"/>
      <c r="BF68" s="5"/>
      <c r="BG68" s="5"/>
      <c r="BH68" s="5"/>
      <c r="BI68" s="5"/>
      <c r="BJ68" s="5">
        <v>100</v>
      </c>
      <c r="BK68" s="5"/>
      <c r="BL68" s="5"/>
      <c r="BM68" s="5"/>
      <c r="BN68" s="5"/>
      <c r="BO68" s="5"/>
      <c r="BP68" s="5">
        <f t="shared" si="10"/>
        <v>0</v>
      </c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24">
        <f t="shared" si="12"/>
        <v>0</v>
      </c>
      <c r="CE68" s="5">
        <f t="shared" si="1"/>
        <v>19371</v>
      </c>
      <c r="CF68" s="5">
        <f t="shared" si="11"/>
        <v>19371</v>
      </c>
      <c r="CG68" s="5"/>
    </row>
    <row r="69" spans="1:85" x14ac:dyDescent="0.25">
      <c r="A69" s="19">
        <v>60</v>
      </c>
      <c r="B69" s="20" t="s">
        <v>203</v>
      </c>
      <c r="C69" s="25" t="s">
        <v>204</v>
      </c>
      <c r="D69" s="22"/>
      <c r="E69" s="23"/>
      <c r="F69" s="22"/>
      <c r="G69" s="22"/>
      <c r="H69" s="22"/>
      <c r="I69" s="23">
        <f t="shared" si="2"/>
        <v>0</v>
      </c>
      <c r="J69" s="5"/>
      <c r="K69" s="5">
        <v>6554</v>
      </c>
      <c r="L69" s="24"/>
      <c r="M69" s="5">
        <f t="shared" si="3"/>
        <v>6554</v>
      </c>
      <c r="N69" s="5"/>
      <c r="O69" s="5">
        <v>7500</v>
      </c>
      <c r="P69" s="5"/>
      <c r="Q69" s="5"/>
      <c r="R69" s="5"/>
      <c r="S69" s="5"/>
      <c r="T69" s="5"/>
      <c r="U69" s="5">
        <f t="shared" si="4"/>
        <v>7500</v>
      </c>
      <c r="V69" s="5"/>
      <c r="W69" s="5"/>
      <c r="X69" s="5"/>
      <c r="Y69" s="5"/>
      <c r="Z69" s="5"/>
      <c r="AA69" s="7">
        <f t="shared" si="5"/>
        <v>0</v>
      </c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>
        <f t="shared" si="6"/>
        <v>0</v>
      </c>
      <c r="AQ69" s="5"/>
      <c r="AR69" s="5">
        <v>5207</v>
      </c>
      <c r="AS69" s="5"/>
      <c r="AT69" s="5">
        <f t="shared" si="7"/>
        <v>5207</v>
      </c>
      <c r="AU69" s="5"/>
      <c r="AV69" s="5"/>
      <c r="AW69" s="5"/>
      <c r="AX69" s="5">
        <v>7614</v>
      </c>
      <c r="AY69" s="5"/>
      <c r="AZ69" s="5"/>
      <c r="BA69" s="5">
        <f t="shared" si="8"/>
        <v>0</v>
      </c>
      <c r="BB69" s="5">
        <f t="shared" si="9"/>
        <v>7614</v>
      </c>
      <c r="BC69" s="5"/>
      <c r="BD69" s="5"/>
      <c r="BE69" s="5"/>
      <c r="BF69" s="5"/>
      <c r="BG69" s="5"/>
      <c r="BH69" s="5"/>
      <c r="BI69" s="5"/>
      <c r="BJ69" s="5">
        <v>100</v>
      </c>
      <c r="BK69" s="5"/>
      <c r="BL69" s="5"/>
      <c r="BM69" s="5"/>
      <c r="BN69" s="5"/>
      <c r="BO69" s="5"/>
      <c r="BP69" s="5">
        <f t="shared" si="10"/>
        <v>0</v>
      </c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24">
        <f t="shared" si="12"/>
        <v>0</v>
      </c>
      <c r="CE69" s="5">
        <f t="shared" si="1"/>
        <v>26975</v>
      </c>
      <c r="CF69" s="5">
        <f t="shared" si="11"/>
        <v>26975</v>
      </c>
      <c r="CG69" s="5"/>
    </row>
    <row r="70" spans="1:85" x14ac:dyDescent="0.25">
      <c r="A70" s="19">
        <v>61</v>
      </c>
      <c r="B70" s="20" t="s">
        <v>205</v>
      </c>
      <c r="C70" s="25" t="s">
        <v>206</v>
      </c>
      <c r="D70" s="22"/>
      <c r="E70" s="22">
        <v>500</v>
      </c>
      <c r="F70" s="22"/>
      <c r="G70" s="22"/>
      <c r="H70" s="22"/>
      <c r="I70" s="23">
        <f t="shared" si="2"/>
        <v>500</v>
      </c>
      <c r="J70" s="5"/>
      <c r="K70" s="5">
        <v>19000</v>
      </c>
      <c r="L70" s="5">
        <v>4000</v>
      </c>
      <c r="M70" s="5">
        <f t="shared" si="3"/>
        <v>23000</v>
      </c>
      <c r="N70" s="5"/>
      <c r="O70" s="5">
        <v>12300</v>
      </c>
      <c r="P70" s="5">
        <v>2500</v>
      </c>
      <c r="Q70" s="5"/>
      <c r="R70" s="5"/>
      <c r="S70" s="5"/>
      <c r="T70" s="5"/>
      <c r="U70" s="5">
        <f t="shared" si="4"/>
        <v>14800</v>
      </c>
      <c r="V70" s="5"/>
      <c r="W70" s="5"/>
      <c r="X70" s="5"/>
      <c r="Y70" s="5"/>
      <c r="Z70" s="5"/>
      <c r="AA70" s="7">
        <f t="shared" si="5"/>
        <v>0</v>
      </c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>
        <f t="shared" si="6"/>
        <v>0</v>
      </c>
      <c r="AQ70" s="5"/>
      <c r="AR70" s="5">
        <v>12000</v>
      </c>
      <c r="AS70" s="5">
        <v>3500</v>
      </c>
      <c r="AT70" s="5">
        <f t="shared" si="7"/>
        <v>15500</v>
      </c>
      <c r="AU70" s="5"/>
      <c r="AV70" s="5"/>
      <c r="AW70" s="5"/>
      <c r="AX70" s="5">
        <v>14000</v>
      </c>
      <c r="AY70" s="5"/>
      <c r="AZ70" s="5"/>
      <c r="BA70" s="5">
        <f t="shared" si="8"/>
        <v>0</v>
      </c>
      <c r="BB70" s="5">
        <f t="shared" si="9"/>
        <v>14000</v>
      </c>
      <c r="BC70" s="5"/>
      <c r="BD70" s="5"/>
      <c r="BE70" s="5"/>
      <c r="BF70" s="5"/>
      <c r="BG70" s="5"/>
      <c r="BH70" s="5"/>
      <c r="BI70" s="5"/>
      <c r="BJ70" s="5">
        <v>100</v>
      </c>
      <c r="BK70" s="5"/>
      <c r="BL70" s="5"/>
      <c r="BM70" s="5"/>
      <c r="BN70" s="5"/>
      <c r="BO70" s="5"/>
      <c r="BP70" s="5">
        <f t="shared" si="10"/>
        <v>0</v>
      </c>
      <c r="BQ70" s="5"/>
      <c r="BR70" s="5"/>
      <c r="BS70" s="5"/>
      <c r="BT70" s="5"/>
      <c r="BU70" s="5"/>
      <c r="BV70" s="5">
        <v>100</v>
      </c>
      <c r="BW70" s="5"/>
      <c r="BX70" s="5"/>
      <c r="BY70" s="5"/>
      <c r="BZ70" s="5"/>
      <c r="CA70" s="5"/>
      <c r="CB70" s="5"/>
      <c r="CC70" s="5"/>
      <c r="CD70" s="24">
        <f t="shared" si="12"/>
        <v>0</v>
      </c>
      <c r="CE70" s="5">
        <f t="shared" si="1"/>
        <v>68000</v>
      </c>
      <c r="CF70" s="5">
        <f t="shared" si="11"/>
        <v>68000</v>
      </c>
      <c r="CG70" s="5"/>
    </row>
    <row r="71" spans="1:85" x14ac:dyDescent="0.25">
      <c r="A71" s="19">
        <v>62</v>
      </c>
      <c r="B71" s="20" t="s">
        <v>207</v>
      </c>
      <c r="C71" s="25" t="s">
        <v>208</v>
      </c>
      <c r="D71" s="22"/>
      <c r="E71" s="23">
        <v>1100</v>
      </c>
      <c r="F71" s="22"/>
      <c r="G71" s="22"/>
      <c r="H71" s="22"/>
      <c r="I71" s="23">
        <f t="shared" si="2"/>
        <v>1100</v>
      </c>
      <c r="J71" s="5"/>
      <c r="K71" s="5">
        <v>24404</v>
      </c>
      <c r="L71" s="5"/>
      <c r="M71" s="5">
        <f t="shared" si="3"/>
        <v>24404</v>
      </c>
      <c r="N71" s="5"/>
      <c r="O71" s="5">
        <v>24852</v>
      </c>
      <c r="P71" s="5"/>
      <c r="Q71" s="5"/>
      <c r="R71" s="5"/>
      <c r="S71" s="5"/>
      <c r="T71" s="5"/>
      <c r="U71" s="5">
        <f t="shared" si="4"/>
        <v>24852</v>
      </c>
      <c r="V71" s="5"/>
      <c r="W71" s="5"/>
      <c r="X71" s="5"/>
      <c r="Y71" s="5"/>
      <c r="Z71" s="5"/>
      <c r="AA71" s="7">
        <f t="shared" si="5"/>
        <v>0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>
        <f t="shared" si="6"/>
        <v>0</v>
      </c>
      <c r="AQ71" s="5"/>
      <c r="AR71" s="5">
        <v>16974</v>
      </c>
      <c r="AS71" s="5"/>
      <c r="AT71" s="5">
        <f t="shared" si="7"/>
        <v>16974</v>
      </c>
      <c r="AU71" s="5"/>
      <c r="AV71" s="5"/>
      <c r="AW71" s="5"/>
      <c r="AX71" s="5">
        <v>26149</v>
      </c>
      <c r="AY71" s="5"/>
      <c r="AZ71" s="5"/>
      <c r="BA71" s="5">
        <f t="shared" si="8"/>
        <v>0</v>
      </c>
      <c r="BB71" s="5">
        <f t="shared" si="9"/>
        <v>26149</v>
      </c>
      <c r="BC71" s="5"/>
      <c r="BD71" s="5"/>
      <c r="BE71" s="5"/>
      <c r="BF71" s="5"/>
      <c r="BG71" s="5"/>
      <c r="BH71" s="5"/>
      <c r="BI71" s="5"/>
      <c r="BJ71" s="5">
        <v>200</v>
      </c>
      <c r="BK71" s="5"/>
      <c r="BL71" s="5"/>
      <c r="BM71" s="5"/>
      <c r="BN71" s="5"/>
      <c r="BO71" s="5"/>
      <c r="BP71" s="5">
        <f t="shared" si="10"/>
        <v>0</v>
      </c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24">
        <f t="shared" si="12"/>
        <v>0</v>
      </c>
      <c r="CE71" s="5">
        <f t="shared" si="1"/>
        <v>93679</v>
      </c>
      <c r="CF71" s="5">
        <f t="shared" si="11"/>
        <v>93679</v>
      </c>
      <c r="CG71" s="5"/>
    </row>
    <row r="72" spans="1:85" x14ac:dyDescent="0.25">
      <c r="A72" s="19">
        <v>63</v>
      </c>
      <c r="B72" s="20" t="s">
        <v>209</v>
      </c>
      <c r="C72" s="25" t="s">
        <v>210</v>
      </c>
      <c r="D72" s="22"/>
      <c r="E72" s="23">
        <v>1000</v>
      </c>
      <c r="F72" s="22"/>
      <c r="G72" s="22"/>
      <c r="H72" s="22"/>
      <c r="I72" s="23">
        <f t="shared" si="2"/>
        <v>1000</v>
      </c>
      <c r="J72" s="5"/>
      <c r="K72" s="5">
        <v>1000</v>
      </c>
      <c r="L72" s="5"/>
      <c r="M72" s="5">
        <f t="shared" si="3"/>
        <v>1000</v>
      </c>
      <c r="N72" s="5"/>
      <c r="O72" s="5"/>
      <c r="P72" s="5"/>
      <c r="Q72" s="5"/>
      <c r="R72" s="5"/>
      <c r="S72" s="5"/>
      <c r="T72" s="5"/>
      <c r="U72" s="5">
        <f t="shared" si="4"/>
        <v>0</v>
      </c>
      <c r="V72" s="5"/>
      <c r="W72" s="5"/>
      <c r="X72" s="5"/>
      <c r="Y72" s="5"/>
      <c r="Z72" s="5"/>
      <c r="AA72" s="7">
        <f t="shared" si="5"/>
        <v>0</v>
      </c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>
        <f t="shared" si="6"/>
        <v>0</v>
      </c>
      <c r="AQ72" s="5"/>
      <c r="AR72" s="5"/>
      <c r="AS72" s="5"/>
      <c r="AT72" s="5">
        <f t="shared" si="7"/>
        <v>0</v>
      </c>
      <c r="AU72" s="5"/>
      <c r="AV72" s="5"/>
      <c r="AW72" s="5"/>
      <c r="AX72" s="5"/>
      <c r="AY72" s="5"/>
      <c r="AZ72" s="5"/>
      <c r="BA72" s="5">
        <f t="shared" si="8"/>
        <v>0</v>
      </c>
      <c r="BB72" s="5">
        <f t="shared" si="9"/>
        <v>0</v>
      </c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>
        <f t="shared" si="10"/>
        <v>0</v>
      </c>
      <c r="BQ72" s="5"/>
      <c r="BR72" s="5"/>
      <c r="BS72" s="5"/>
      <c r="BT72" s="5"/>
      <c r="BU72" s="5"/>
      <c r="BV72" s="5"/>
      <c r="BW72" s="5"/>
      <c r="BX72" s="5">
        <v>500</v>
      </c>
      <c r="BY72" s="5"/>
      <c r="BZ72" s="5"/>
      <c r="CA72" s="5"/>
      <c r="CB72" s="5"/>
      <c r="CC72" s="5"/>
      <c r="CD72" s="24">
        <f t="shared" si="12"/>
        <v>0</v>
      </c>
      <c r="CE72" s="5">
        <f t="shared" si="1"/>
        <v>2500</v>
      </c>
      <c r="CF72" s="5">
        <f t="shared" si="11"/>
        <v>2500</v>
      </c>
      <c r="CG72" s="5"/>
    </row>
    <row r="73" spans="1:85" x14ac:dyDescent="0.25">
      <c r="A73" s="19">
        <v>64</v>
      </c>
      <c r="B73" s="20" t="s">
        <v>211</v>
      </c>
      <c r="C73" s="25" t="s">
        <v>212</v>
      </c>
      <c r="D73" s="22"/>
      <c r="E73" s="23">
        <v>5000</v>
      </c>
      <c r="F73" s="22"/>
      <c r="G73" s="22"/>
      <c r="H73" s="22"/>
      <c r="I73" s="23">
        <f t="shared" si="2"/>
        <v>5000</v>
      </c>
      <c r="J73" s="5"/>
      <c r="K73" s="5">
        <v>80000</v>
      </c>
      <c r="L73" s="5"/>
      <c r="M73" s="5">
        <f t="shared" si="3"/>
        <v>80000</v>
      </c>
      <c r="N73" s="5"/>
      <c r="O73" s="5">
        <v>100000</v>
      </c>
      <c r="P73" s="5"/>
      <c r="Q73" s="5"/>
      <c r="R73" s="5"/>
      <c r="S73" s="5"/>
      <c r="T73" s="5"/>
      <c r="U73" s="5">
        <f t="shared" si="4"/>
        <v>100000</v>
      </c>
      <c r="V73" s="5"/>
      <c r="W73" s="5"/>
      <c r="X73" s="5"/>
      <c r="Y73" s="5"/>
      <c r="Z73" s="5"/>
      <c r="AA73" s="7">
        <f t="shared" si="5"/>
        <v>0</v>
      </c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>
        <f t="shared" si="6"/>
        <v>0</v>
      </c>
      <c r="AQ73" s="5"/>
      <c r="AR73" s="5">
        <v>29000</v>
      </c>
      <c r="AS73" s="5"/>
      <c r="AT73" s="5">
        <f t="shared" si="7"/>
        <v>29000</v>
      </c>
      <c r="AU73" s="5"/>
      <c r="AV73" s="5"/>
      <c r="AW73" s="5"/>
      <c r="AX73" s="5">
        <v>108544</v>
      </c>
      <c r="AY73" s="5"/>
      <c r="AZ73" s="5"/>
      <c r="BA73" s="5">
        <f t="shared" si="8"/>
        <v>0</v>
      </c>
      <c r="BB73" s="5">
        <f t="shared" si="9"/>
        <v>108544</v>
      </c>
      <c r="BC73" s="5"/>
      <c r="BD73" s="5"/>
      <c r="BE73" s="5"/>
      <c r="BF73" s="5"/>
      <c r="BG73" s="5"/>
      <c r="BH73" s="5"/>
      <c r="BI73" s="5"/>
      <c r="BJ73" s="5">
        <v>1200</v>
      </c>
      <c r="BK73" s="5"/>
      <c r="BL73" s="5"/>
      <c r="BM73" s="5"/>
      <c r="BN73" s="5"/>
      <c r="BO73" s="5"/>
      <c r="BP73" s="5">
        <f t="shared" si="10"/>
        <v>0</v>
      </c>
      <c r="BQ73" s="5"/>
      <c r="BR73" s="5"/>
      <c r="BS73" s="5"/>
      <c r="BT73" s="5"/>
      <c r="BU73" s="5"/>
      <c r="BV73" s="5">
        <v>500</v>
      </c>
      <c r="BW73" s="5"/>
      <c r="BX73" s="5"/>
      <c r="BY73" s="5"/>
      <c r="BZ73" s="5"/>
      <c r="CA73" s="5"/>
      <c r="CB73" s="5"/>
      <c r="CC73" s="5"/>
      <c r="CD73" s="24">
        <f t="shared" si="12"/>
        <v>0</v>
      </c>
      <c r="CE73" s="5">
        <f t="shared" si="1"/>
        <v>324244</v>
      </c>
      <c r="CF73" s="5">
        <f t="shared" si="11"/>
        <v>324244</v>
      </c>
      <c r="CG73" s="5"/>
    </row>
    <row r="74" spans="1:85" x14ac:dyDescent="0.25">
      <c r="A74" s="19">
        <v>65</v>
      </c>
      <c r="B74" s="20" t="s">
        <v>213</v>
      </c>
      <c r="C74" s="25" t="s">
        <v>214</v>
      </c>
      <c r="D74" s="22"/>
      <c r="E74" s="23">
        <v>29644621</v>
      </c>
      <c r="F74" s="22"/>
      <c r="G74" s="22"/>
      <c r="H74" s="22"/>
      <c r="I74" s="23">
        <f t="shared" si="2"/>
        <v>29644621</v>
      </c>
      <c r="J74" s="5"/>
      <c r="K74" s="5">
        <v>3003163</v>
      </c>
      <c r="L74" s="5"/>
      <c r="M74" s="5">
        <f t="shared" si="3"/>
        <v>3003163</v>
      </c>
      <c r="N74" s="5"/>
      <c r="O74" s="5">
        <v>4581528</v>
      </c>
      <c r="P74" s="5"/>
      <c r="Q74" s="5"/>
      <c r="R74" s="5"/>
      <c r="S74" s="5"/>
      <c r="T74" s="5"/>
      <c r="U74" s="5">
        <f t="shared" si="4"/>
        <v>4581528</v>
      </c>
      <c r="V74" s="5"/>
      <c r="W74" s="5">
        <v>13097463</v>
      </c>
      <c r="X74" s="5"/>
      <c r="Y74" s="5"/>
      <c r="Z74" s="5"/>
      <c r="AA74" s="7">
        <f t="shared" si="5"/>
        <v>13097463</v>
      </c>
      <c r="AB74" s="5"/>
      <c r="AC74" s="5"/>
      <c r="AD74" s="5"/>
      <c r="AE74" s="5"/>
      <c r="AF74" s="5"/>
      <c r="AG74" s="5">
        <v>30000</v>
      </c>
      <c r="AH74" s="5"/>
      <c r="AI74" s="5"/>
      <c r="AJ74" s="5"/>
      <c r="AK74" s="5"/>
      <c r="AL74" s="5"/>
      <c r="AM74" s="5"/>
      <c r="AN74" s="5"/>
      <c r="AO74" s="5"/>
      <c r="AP74" s="5">
        <f t="shared" si="6"/>
        <v>0</v>
      </c>
      <c r="AQ74" s="5"/>
      <c r="AR74" s="5">
        <v>2962522</v>
      </c>
      <c r="AS74" s="5"/>
      <c r="AT74" s="5">
        <f t="shared" si="7"/>
        <v>2962522</v>
      </c>
      <c r="AU74" s="5"/>
      <c r="AV74" s="5"/>
      <c r="AW74" s="5"/>
      <c r="AX74" s="5">
        <v>13828027</v>
      </c>
      <c r="AY74" s="5"/>
      <c r="AZ74" s="5">
        <v>83</v>
      </c>
      <c r="BA74" s="5">
        <f t="shared" si="8"/>
        <v>0</v>
      </c>
      <c r="BB74" s="5">
        <f t="shared" si="9"/>
        <v>13828110</v>
      </c>
      <c r="BC74" s="5"/>
      <c r="BD74" s="5"/>
      <c r="BE74" s="5"/>
      <c r="BF74" s="5"/>
      <c r="BG74" s="5"/>
      <c r="BH74" s="5"/>
      <c r="BI74" s="5"/>
      <c r="BJ74" s="5">
        <v>952721</v>
      </c>
      <c r="BK74" s="5"/>
      <c r="BL74" s="5"/>
      <c r="BM74" s="5"/>
      <c r="BN74" s="5"/>
      <c r="BO74" s="5"/>
      <c r="BP74" s="5">
        <f t="shared" si="10"/>
        <v>0</v>
      </c>
      <c r="BQ74" s="5"/>
      <c r="BR74" s="5"/>
      <c r="BS74" s="5"/>
      <c r="BT74" s="5"/>
      <c r="BU74" s="5"/>
      <c r="BV74" s="5">
        <v>90000</v>
      </c>
      <c r="BW74" s="5"/>
      <c r="BX74" s="5"/>
      <c r="BY74" s="5"/>
      <c r="BZ74" s="5"/>
      <c r="CA74" s="5"/>
      <c r="CB74" s="5"/>
      <c r="CC74" s="5"/>
      <c r="CD74" s="24">
        <f t="shared" ref="CD74:CD85" si="13">D74+J74+N74+S74+V74+AB74+AC74+AD74+AF74+AH74+AJ74+AL74+AN74+AQ74+AU74+AW74+AY74+BE74+BK74+BQ74+BS74+BU74+BW74+BY74+CA74+BC74+BG74+BI74</f>
        <v>0</v>
      </c>
      <c r="CE74" s="5">
        <f t="shared" ref="CE74:CE85" si="14">I74+M74+U74+AA74+AE74+AG74+AI74+AK74+AM74+AO74+AT74+AV74+AX74+BF74+BP74+BR74+BT74+BV74+BX74+BZ74+CB74+AZ74+BD74+BH74+BJ74</f>
        <v>68190128</v>
      </c>
      <c r="CF74" s="5">
        <f t="shared" si="11"/>
        <v>68190128</v>
      </c>
      <c r="CG74" s="5"/>
    </row>
    <row r="75" spans="1:85" x14ac:dyDescent="0.25">
      <c r="A75" s="19">
        <v>66</v>
      </c>
      <c r="B75" s="20" t="s">
        <v>215</v>
      </c>
      <c r="C75" s="25" t="s">
        <v>216</v>
      </c>
      <c r="D75" s="22"/>
      <c r="E75" s="23">
        <v>3300</v>
      </c>
      <c r="F75" s="22"/>
      <c r="G75" s="22"/>
      <c r="H75" s="22"/>
      <c r="I75" s="23">
        <f t="shared" ref="I75:I84" si="15">E75+F75+G75+H75</f>
        <v>3300</v>
      </c>
      <c r="J75" s="5"/>
      <c r="K75" s="5">
        <v>15290</v>
      </c>
      <c r="L75" s="5"/>
      <c r="M75" s="5">
        <f t="shared" ref="M75:M85" si="16">K75+L75</f>
        <v>15290</v>
      </c>
      <c r="N75" s="5"/>
      <c r="O75" s="5">
        <v>18000</v>
      </c>
      <c r="P75" s="5"/>
      <c r="Q75" s="5"/>
      <c r="R75" s="5"/>
      <c r="S75" s="5"/>
      <c r="T75" s="5"/>
      <c r="U75" s="5">
        <f t="shared" ref="U75:U84" si="17">O75+P75+Q75+R75+T75</f>
        <v>18000</v>
      </c>
      <c r="V75" s="5"/>
      <c r="W75" s="5">
        <v>2000</v>
      </c>
      <c r="X75" s="5"/>
      <c r="Y75" s="5"/>
      <c r="Z75" s="5"/>
      <c r="AA75" s="7">
        <f t="shared" ref="AA75:AA84" si="18">W75+X75+Y75+Z75</f>
        <v>2000</v>
      </c>
      <c r="AB75" s="5"/>
      <c r="AC75" s="5"/>
      <c r="AD75" s="5"/>
      <c r="AE75" s="5">
        <v>4235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>
        <f t="shared" ref="AP75:AP85" si="19">AL75+AN75</f>
        <v>0</v>
      </c>
      <c r="AQ75" s="5"/>
      <c r="AR75" s="5">
        <v>10000</v>
      </c>
      <c r="AS75" s="5">
        <v>7500</v>
      </c>
      <c r="AT75" s="5">
        <f t="shared" ref="AT75:AT84" si="20">AR75+AS75</f>
        <v>17500</v>
      </c>
      <c r="AU75" s="5"/>
      <c r="AV75" s="5"/>
      <c r="AW75" s="5"/>
      <c r="AX75" s="5">
        <v>17550</v>
      </c>
      <c r="AY75" s="5"/>
      <c r="AZ75" s="5"/>
      <c r="BA75" s="5">
        <f t="shared" ref="BA75:BA84" si="21">AW75+AY75</f>
        <v>0</v>
      </c>
      <c r="BB75" s="5">
        <f t="shared" ref="BB75:BB84" si="22">AX75+AZ75</f>
        <v>17550</v>
      </c>
      <c r="BC75" s="5"/>
      <c r="BD75" s="5"/>
      <c r="BE75" s="5"/>
      <c r="BF75" s="5"/>
      <c r="BG75" s="5"/>
      <c r="BH75" s="5"/>
      <c r="BI75" s="5"/>
      <c r="BJ75" s="5">
        <v>100</v>
      </c>
      <c r="BK75" s="5"/>
      <c r="BL75" s="5"/>
      <c r="BM75" s="5"/>
      <c r="BN75" s="5"/>
      <c r="BO75" s="5"/>
      <c r="BP75" s="5">
        <f t="shared" ref="BP75:BP84" si="23">BL75+BM75+BN75+BO75</f>
        <v>0</v>
      </c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24">
        <f t="shared" si="13"/>
        <v>0</v>
      </c>
      <c r="CE75" s="5">
        <f t="shared" si="14"/>
        <v>77975</v>
      </c>
      <c r="CF75" s="5">
        <f t="shared" ref="CF75:CF84" si="24">CD75+CE75</f>
        <v>77975</v>
      </c>
      <c r="CG75" s="5"/>
    </row>
    <row r="76" spans="1:85" x14ac:dyDescent="0.25">
      <c r="A76" s="19">
        <v>67</v>
      </c>
      <c r="B76" s="20" t="s">
        <v>217</v>
      </c>
      <c r="C76" s="25" t="s">
        <v>218</v>
      </c>
      <c r="D76" s="22"/>
      <c r="E76" s="23">
        <v>4610</v>
      </c>
      <c r="F76" s="22"/>
      <c r="G76" s="22"/>
      <c r="H76" s="22"/>
      <c r="I76" s="23">
        <f t="shared" si="15"/>
        <v>4610</v>
      </c>
      <c r="J76" s="5"/>
      <c r="K76" s="5">
        <v>9091</v>
      </c>
      <c r="L76" s="5"/>
      <c r="M76" s="5">
        <f t="shared" si="16"/>
        <v>9091</v>
      </c>
      <c r="N76" s="5"/>
      <c r="O76" s="5">
        <v>6041</v>
      </c>
      <c r="P76" s="5"/>
      <c r="Q76" s="5"/>
      <c r="R76" s="5"/>
      <c r="S76" s="5"/>
      <c r="T76" s="5"/>
      <c r="U76" s="5">
        <f t="shared" si="17"/>
        <v>6041</v>
      </c>
      <c r="V76" s="5"/>
      <c r="W76" s="5"/>
      <c r="X76" s="5"/>
      <c r="Y76" s="5"/>
      <c r="Z76" s="5"/>
      <c r="AA76" s="7">
        <f t="shared" si="18"/>
        <v>0</v>
      </c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>
        <f t="shared" si="19"/>
        <v>0</v>
      </c>
      <c r="AQ76" s="5"/>
      <c r="AR76" s="5">
        <v>4623</v>
      </c>
      <c r="AS76" s="5"/>
      <c r="AT76" s="5">
        <f t="shared" si="20"/>
        <v>4623</v>
      </c>
      <c r="AU76" s="5"/>
      <c r="AV76" s="5"/>
      <c r="AW76" s="5"/>
      <c r="AX76" s="5">
        <v>19850</v>
      </c>
      <c r="AY76" s="5"/>
      <c r="AZ76" s="5"/>
      <c r="BA76" s="5">
        <f t="shared" si="21"/>
        <v>0</v>
      </c>
      <c r="BB76" s="5">
        <f t="shared" si="22"/>
        <v>19850</v>
      </c>
      <c r="BC76" s="5"/>
      <c r="BD76" s="5"/>
      <c r="BE76" s="5"/>
      <c r="BF76" s="5"/>
      <c r="BG76" s="5"/>
      <c r="BH76" s="5"/>
      <c r="BI76" s="5"/>
      <c r="BJ76" s="5">
        <v>455</v>
      </c>
      <c r="BK76" s="5"/>
      <c r="BL76" s="5"/>
      <c r="BM76" s="5"/>
      <c r="BN76" s="5"/>
      <c r="BO76" s="5"/>
      <c r="BP76" s="5">
        <f t="shared" si="23"/>
        <v>0</v>
      </c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24">
        <f t="shared" si="13"/>
        <v>0</v>
      </c>
      <c r="CE76" s="5">
        <f t="shared" si="14"/>
        <v>44670</v>
      </c>
      <c r="CF76" s="5">
        <f t="shared" si="24"/>
        <v>44670</v>
      </c>
      <c r="CG76" s="5"/>
    </row>
    <row r="77" spans="1:85" x14ac:dyDescent="0.25">
      <c r="A77" s="19">
        <v>68</v>
      </c>
      <c r="B77" s="31">
        <v>116</v>
      </c>
      <c r="C77" s="5" t="s">
        <v>219</v>
      </c>
      <c r="D77" s="22"/>
      <c r="E77" s="23">
        <v>9050</v>
      </c>
      <c r="F77" s="22"/>
      <c r="G77" s="22"/>
      <c r="H77" s="22"/>
      <c r="I77" s="23">
        <f t="shared" si="15"/>
        <v>9050</v>
      </c>
      <c r="J77" s="5"/>
      <c r="K77" s="5">
        <v>72939</v>
      </c>
      <c r="L77" s="5"/>
      <c r="M77" s="5">
        <f t="shared" si="16"/>
        <v>72939</v>
      </c>
      <c r="N77" s="5"/>
      <c r="O77" s="5">
        <v>88294</v>
      </c>
      <c r="P77" s="5"/>
      <c r="Q77" s="5"/>
      <c r="R77" s="5"/>
      <c r="S77" s="5"/>
      <c r="T77" s="5"/>
      <c r="U77" s="5">
        <f t="shared" si="17"/>
        <v>88294</v>
      </c>
      <c r="V77" s="5"/>
      <c r="W77" s="5"/>
      <c r="X77" s="5"/>
      <c r="Y77" s="5"/>
      <c r="Z77" s="5"/>
      <c r="AA77" s="7">
        <f t="shared" si="18"/>
        <v>0</v>
      </c>
      <c r="AB77" s="5"/>
      <c r="AC77" s="5"/>
      <c r="AD77" s="5"/>
      <c r="AE77" s="5"/>
      <c r="AF77" s="5"/>
      <c r="AG77" s="5">
        <v>1200</v>
      </c>
      <c r="AH77" s="5"/>
      <c r="AI77" s="5"/>
      <c r="AJ77" s="5"/>
      <c r="AK77" s="5"/>
      <c r="AL77" s="5"/>
      <c r="AM77" s="5"/>
      <c r="AN77" s="5"/>
      <c r="AO77" s="5"/>
      <c r="AP77" s="5">
        <f t="shared" si="19"/>
        <v>0</v>
      </c>
      <c r="AQ77" s="5"/>
      <c r="AR77" s="5">
        <v>56370</v>
      </c>
      <c r="AS77" s="5"/>
      <c r="AT77" s="5">
        <f t="shared" si="20"/>
        <v>56370</v>
      </c>
      <c r="AU77" s="5"/>
      <c r="AV77" s="5"/>
      <c r="AW77" s="5"/>
      <c r="AX77" s="5">
        <v>59128</v>
      </c>
      <c r="AY77" s="5"/>
      <c r="AZ77" s="5"/>
      <c r="BA77" s="5">
        <f t="shared" si="21"/>
        <v>0</v>
      </c>
      <c r="BB77" s="5">
        <f t="shared" si="22"/>
        <v>59128</v>
      </c>
      <c r="BC77" s="5"/>
      <c r="BD77" s="5"/>
      <c r="BE77" s="5"/>
      <c r="BF77" s="5"/>
      <c r="BG77" s="5"/>
      <c r="BH77" s="5"/>
      <c r="BI77" s="5"/>
      <c r="BJ77" s="5">
        <v>200</v>
      </c>
      <c r="BK77" s="5"/>
      <c r="BL77" s="5"/>
      <c r="BM77" s="5"/>
      <c r="BN77" s="5"/>
      <c r="BO77" s="5"/>
      <c r="BP77" s="5">
        <f t="shared" si="23"/>
        <v>0</v>
      </c>
      <c r="BQ77" s="5"/>
      <c r="BR77" s="5"/>
      <c r="BS77" s="5"/>
      <c r="BT77" s="5"/>
      <c r="BU77" s="5"/>
      <c r="BV77" s="5">
        <v>500</v>
      </c>
      <c r="BW77" s="5">
        <v>0</v>
      </c>
      <c r="BX77" s="5"/>
      <c r="BY77" s="5"/>
      <c r="BZ77" s="5"/>
      <c r="CA77" s="5"/>
      <c r="CB77" s="5"/>
      <c r="CC77" s="5"/>
      <c r="CD77" s="24">
        <f t="shared" si="13"/>
        <v>0</v>
      </c>
      <c r="CE77" s="5">
        <f t="shared" si="14"/>
        <v>287681</v>
      </c>
      <c r="CF77" s="5">
        <f t="shared" si="24"/>
        <v>287681</v>
      </c>
      <c r="CG77" s="5"/>
    </row>
    <row r="78" spans="1:85" x14ac:dyDescent="0.25">
      <c r="A78" s="19">
        <v>69</v>
      </c>
      <c r="B78" s="20" t="s">
        <v>220</v>
      </c>
      <c r="C78" s="25" t="s">
        <v>221</v>
      </c>
      <c r="D78" s="22"/>
      <c r="E78" s="22">
        <v>20500</v>
      </c>
      <c r="F78" s="22"/>
      <c r="G78" s="22"/>
      <c r="H78" s="22"/>
      <c r="I78" s="23">
        <f t="shared" si="15"/>
        <v>20500</v>
      </c>
      <c r="J78" s="5"/>
      <c r="K78" s="5">
        <v>129200</v>
      </c>
      <c r="L78" s="5"/>
      <c r="M78" s="5">
        <f t="shared" si="16"/>
        <v>129200</v>
      </c>
      <c r="N78" s="5"/>
      <c r="O78" s="22">
        <v>165000</v>
      </c>
      <c r="P78" s="5"/>
      <c r="Q78" s="5"/>
      <c r="R78" s="5"/>
      <c r="S78" s="5"/>
      <c r="T78" s="5"/>
      <c r="U78" s="5">
        <f t="shared" si="17"/>
        <v>165000</v>
      </c>
      <c r="V78" s="5"/>
      <c r="W78" s="22">
        <v>500</v>
      </c>
      <c r="X78" s="5"/>
      <c r="Y78" s="5"/>
      <c r="Z78" s="5"/>
      <c r="AA78" s="7">
        <f t="shared" si="18"/>
        <v>500</v>
      </c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>
        <f t="shared" si="19"/>
        <v>0</v>
      </c>
      <c r="AQ78" s="5"/>
      <c r="AR78" s="22">
        <v>126000</v>
      </c>
      <c r="AS78" s="22"/>
      <c r="AT78" s="5">
        <f t="shared" si="20"/>
        <v>126000</v>
      </c>
      <c r="AU78" s="5"/>
      <c r="AV78" s="5"/>
      <c r="AW78" s="5"/>
      <c r="AX78" s="22">
        <v>77100</v>
      </c>
      <c r="AY78" s="22"/>
      <c r="AZ78" s="22"/>
      <c r="BA78" s="5">
        <f t="shared" si="21"/>
        <v>0</v>
      </c>
      <c r="BB78" s="5">
        <f t="shared" si="22"/>
        <v>77100</v>
      </c>
      <c r="BC78" s="22"/>
      <c r="BD78" s="22"/>
      <c r="BE78" s="5"/>
      <c r="BF78" s="5"/>
      <c r="BG78" s="5"/>
      <c r="BH78" s="5"/>
      <c r="BI78" s="5"/>
      <c r="BJ78" s="5">
        <v>2500</v>
      </c>
      <c r="BK78" s="5"/>
      <c r="BL78" s="5"/>
      <c r="BM78" s="5"/>
      <c r="BN78" s="5"/>
      <c r="BO78" s="5"/>
      <c r="BP78" s="5">
        <f t="shared" si="23"/>
        <v>0</v>
      </c>
      <c r="BQ78" s="22"/>
      <c r="BR78" s="22"/>
      <c r="BS78" s="5"/>
      <c r="BT78" s="5"/>
      <c r="BU78" s="5"/>
      <c r="BV78" s="22">
        <v>820</v>
      </c>
      <c r="BW78" s="5"/>
      <c r="BX78" s="5"/>
      <c r="BY78" s="5"/>
      <c r="BZ78" s="5"/>
      <c r="CA78" s="5"/>
      <c r="CB78" s="5"/>
      <c r="CC78" s="5"/>
      <c r="CD78" s="24">
        <f t="shared" si="13"/>
        <v>0</v>
      </c>
      <c r="CE78" s="5">
        <f t="shared" si="14"/>
        <v>521620</v>
      </c>
      <c r="CF78" s="5">
        <f t="shared" si="24"/>
        <v>521620</v>
      </c>
      <c r="CG78" s="5"/>
    </row>
    <row r="79" spans="1:85" x14ac:dyDescent="0.25">
      <c r="A79" s="19">
        <v>70</v>
      </c>
      <c r="B79" s="20" t="s">
        <v>222</v>
      </c>
      <c r="C79" s="25" t="s">
        <v>223</v>
      </c>
      <c r="D79" s="22"/>
      <c r="E79" s="22">
        <v>6440</v>
      </c>
      <c r="F79" s="22"/>
      <c r="G79" s="22"/>
      <c r="H79" s="22"/>
      <c r="I79" s="23">
        <f t="shared" si="15"/>
        <v>6440</v>
      </c>
      <c r="J79" s="5"/>
      <c r="K79" s="5">
        <v>192626</v>
      </c>
      <c r="L79" s="5"/>
      <c r="M79" s="5">
        <f t="shared" si="16"/>
        <v>192626</v>
      </c>
      <c r="N79" s="5"/>
      <c r="O79" s="22">
        <v>227767</v>
      </c>
      <c r="P79" s="5"/>
      <c r="Q79" s="5"/>
      <c r="R79" s="5"/>
      <c r="S79" s="5"/>
      <c r="T79" s="5"/>
      <c r="U79" s="5">
        <f t="shared" si="17"/>
        <v>227767</v>
      </c>
      <c r="V79" s="5"/>
      <c r="W79" s="22">
        <v>7400</v>
      </c>
      <c r="X79" s="5"/>
      <c r="Y79" s="5">
        <v>200</v>
      </c>
      <c r="Z79" s="5"/>
      <c r="AA79" s="7">
        <f t="shared" si="18"/>
        <v>7600</v>
      </c>
      <c r="AB79" s="5"/>
      <c r="AC79" s="5"/>
      <c r="AD79" s="5"/>
      <c r="AE79" s="5">
        <v>1020</v>
      </c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>
        <f t="shared" si="19"/>
        <v>0</v>
      </c>
      <c r="AQ79" s="5"/>
      <c r="AR79" s="22">
        <v>151740</v>
      </c>
      <c r="AS79" s="22"/>
      <c r="AT79" s="5">
        <f t="shared" si="20"/>
        <v>151740</v>
      </c>
      <c r="AU79" s="5"/>
      <c r="AV79" s="5"/>
      <c r="AW79" s="5"/>
      <c r="AX79" s="22">
        <v>144386</v>
      </c>
      <c r="AY79" s="22"/>
      <c r="AZ79" s="22"/>
      <c r="BA79" s="5">
        <f t="shared" si="21"/>
        <v>0</v>
      </c>
      <c r="BB79" s="5">
        <f t="shared" si="22"/>
        <v>144386</v>
      </c>
      <c r="BC79" s="22"/>
      <c r="BD79" s="22"/>
      <c r="BE79" s="5"/>
      <c r="BF79" s="5"/>
      <c r="BG79" s="5"/>
      <c r="BH79" s="5"/>
      <c r="BI79" s="5"/>
      <c r="BJ79" s="5">
        <v>1250</v>
      </c>
      <c r="BK79" s="5"/>
      <c r="BL79" s="5"/>
      <c r="BM79" s="5"/>
      <c r="BN79" s="5"/>
      <c r="BO79" s="5"/>
      <c r="BP79" s="5">
        <f t="shared" si="23"/>
        <v>0</v>
      </c>
      <c r="BQ79" s="22"/>
      <c r="BR79" s="22"/>
      <c r="BS79" s="5"/>
      <c r="BT79" s="5"/>
      <c r="BU79" s="5"/>
      <c r="BV79" s="22">
        <v>990</v>
      </c>
      <c r="BW79" s="5"/>
      <c r="BX79" s="5"/>
      <c r="BY79" s="5"/>
      <c r="BZ79" s="5"/>
      <c r="CA79" s="5"/>
      <c r="CB79" s="5"/>
      <c r="CC79" s="5"/>
      <c r="CD79" s="24">
        <f t="shared" si="13"/>
        <v>0</v>
      </c>
      <c r="CE79" s="5">
        <f t="shared" si="14"/>
        <v>733819</v>
      </c>
      <c r="CF79" s="5">
        <f t="shared" si="24"/>
        <v>733819</v>
      </c>
      <c r="CG79" s="5"/>
    </row>
    <row r="80" spans="1:85" x14ac:dyDescent="0.25">
      <c r="A80" s="19">
        <v>71</v>
      </c>
      <c r="B80" s="20" t="s">
        <v>224</v>
      </c>
      <c r="C80" s="25" t="s">
        <v>225</v>
      </c>
      <c r="D80" s="22"/>
      <c r="E80" s="22">
        <v>40000</v>
      </c>
      <c r="F80" s="22">
        <v>2000</v>
      </c>
      <c r="G80" s="22"/>
      <c r="H80" s="22"/>
      <c r="I80" s="23">
        <f t="shared" si="15"/>
        <v>42000</v>
      </c>
      <c r="J80" s="5"/>
      <c r="K80" s="5">
        <v>190000</v>
      </c>
      <c r="L80" s="5"/>
      <c r="M80" s="5">
        <f t="shared" si="16"/>
        <v>190000</v>
      </c>
      <c r="N80" s="5"/>
      <c r="O80" s="22">
        <v>1467400</v>
      </c>
      <c r="P80" s="5"/>
      <c r="Q80" s="5"/>
      <c r="R80" s="5"/>
      <c r="S80" s="5"/>
      <c r="T80" s="5"/>
      <c r="U80" s="5">
        <f t="shared" si="17"/>
        <v>1467400</v>
      </c>
      <c r="V80" s="5"/>
      <c r="W80" s="22">
        <v>30000</v>
      </c>
      <c r="X80" s="5"/>
      <c r="Y80" s="5"/>
      <c r="Z80" s="5"/>
      <c r="AA80" s="7">
        <f t="shared" si="18"/>
        <v>30000</v>
      </c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>
        <f t="shared" si="19"/>
        <v>0</v>
      </c>
      <c r="AQ80" s="5"/>
      <c r="AR80" s="22">
        <v>562500</v>
      </c>
      <c r="AS80" s="22"/>
      <c r="AT80" s="5">
        <f t="shared" si="20"/>
        <v>562500</v>
      </c>
      <c r="AU80" s="5"/>
      <c r="AV80" s="5"/>
      <c r="AW80" s="5"/>
      <c r="AX80" s="22">
        <v>1160000</v>
      </c>
      <c r="AY80" s="22"/>
      <c r="AZ80" s="22"/>
      <c r="BA80" s="5">
        <f t="shared" si="21"/>
        <v>0</v>
      </c>
      <c r="BB80" s="5">
        <f t="shared" si="22"/>
        <v>1160000</v>
      </c>
      <c r="BC80" s="22"/>
      <c r="BD80" s="22"/>
      <c r="BE80" s="5"/>
      <c r="BF80" s="5"/>
      <c r="BG80" s="5"/>
      <c r="BH80" s="5"/>
      <c r="BI80" s="5"/>
      <c r="BJ80" s="5">
        <v>400</v>
      </c>
      <c r="BK80" s="5"/>
      <c r="BL80" s="5"/>
      <c r="BM80" s="5"/>
      <c r="BN80" s="5"/>
      <c r="BO80" s="5"/>
      <c r="BP80" s="5">
        <f t="shared" si="23"/>
        <v>0</v>
      </c>
      <c r="BQ80" s="22"/>
      <c r="BR80" s="22"/>
      <c r="BS80" s="5"/>
      <c r="BT80" s="5"/>
      <c r="BU80" s="5"/>
      <c r="BV80" s="22"/>
      <c r="BW80" s="5"/>
      <c r="BX80" s="5"/>
      <c r="BY80" s="5"/>
      <c r="BZ80" s="5"/>
      <c r="CA80" s="5"/>
      <c r="CB80" s="5"/>
      <c r="CC80" s="5"/>
      <c r="CD80" s="24">
        <f t="shared" si="13"/>
        <v>0</v>
      </c>
      <c r="CE80" s="5">
        <f t="shared" si="14"/>
        <v>3452300</v>
      </c>
      <c r="CF80" s="5">
        <f t="shared" si="24"/>
        <v>3452300</v>
      </c>
      <c r="CG80" s="5"/>
    </row>
    <row r="81" spans="1:85" s="34" customFormat="1" x14ac:dyDescent="0.25">
      <c r="A81" s="32">
        <v>72</v>
      </c>
      <c r="B81" s="20" t="s">
        <v>226</v>
      </c>
      <c r="C81" s="25" t="s">
        <v>227</v>
      </c>
      <c r="D81" s="22"/>
      <c r="E81" s="22">
        <v>70000</v>
      </c>
      <c r="F81" s="22">
        <v>100</v>
      </c>
      <c r="G81" s="22">
        <v>100</v>
      </c>
      <c r="H81" s="22">
        <v>100</v>
      </c>
      <c r="I81" s="23">
        <f t="shared" si="15"/>
        <v>70300</v>
      </c>
      <c r="J81" s="5"/>
      <c r="K81" s="5">
        <v>190000</v>
      </c>
      <c r="L81" s="5">
        <v>100</v>
      </c>
      <c r="M81" s="5">
        <f t="shared" si="16"/>
        <v>190100</v>
      </c>
      <c r="N81" s="5"/>
      <c r="O81" s="22">
        <v>240000</v>
      </c>
      <c r="P81" s="5">
        <v>100</v>
      </c>
      <c r="Q81" s="5">
        <v>500</v>
      </c>
      <c r="R81" s="5"/>
      <c r="S81" s="5">
        <v>0</v>
      </c>
      <c r="T81" s="5">
        <v>100</v>
      </c>
      <c r="U81" s="5">
        <f t="shared" si="17"/>
        <v>240700</v>
      </c>
      <c r="V81" s="5"/>
      <c r="W81" s="22">
        <v>75000</v>
      </c>
      <c r="X81" s="5">
        <v>100</v>
      </c>
      <c r="Y81" s="5"/>
      <c r="Z81" s="5"/>
      <c r="AA81" s="7">
        <f t="shared" si="18"/>
        <v>75100</v>
      </c>
      <c r="AB81" s="5"/>
      <c r="AC81" s="5"/>
      <c r="AD81" s="5"/>
      <c r="AE81" s="5"/>
      <c r="AF81" s="5"/>
      <c r="AG81" s="5"/>
      <c r="AH81" s="5"/>
      <c r="AI81" s="5">
        <v>2000</v>
      </c>
      <c r="AJ81" s="5"/>
      <c r="AK81" s="5"/>
      <c r="AL81" s="5"/>
      <c r="AM81" s="5"/>
      <c r="AN81" s="5"/>
      <c r="AO81" s="5"/>
      <c r="AP81" s="5">
        <f t="shared" si="19"/>
        <v>0</v>
      </c>
      <c r="AQ81" s="5"/>
      <c r="AR81" s="22">
        <v>250000</v>
      </c>
      <c r="AS81" s="22"/>
      <c r="AT81" s="5">
        <f t="shared" si="20"/>
        <v>250000</v>
      </c>
      <c r="AU81" s="5"/>
      <c r="AV81" s="5"/>
      <c r="AW81" s="5"/>
      <c r="AX81" s="22">
        <v>185000</v>
      </c>
      <c r="AY81" s="22"/>
      <c r="AZ81" s="22">
        <v>200</v>
      </c>
      <c r="BA81" s="5">
        <f t="shared" si="21"/>
        <v>0</v>
      </c>
      <c r="BB81" s="5">
        <f t="shared" si="22"/>
        <v>185200</v>
      </c>
      <c r="BC81" s="22"/>
      <c r="BD81" s="22"/>
      <c r="BE81" s="5"/>
      <c r="BF81" s="5"/>
      <c r="BG81" s="5"/>
      <c r="BH81" s="5"/>
      <c r="BI81" s="5"/>
      <c r="BJ81" s="5">
        <v>1500</v>
      </c>
      <c r="BK81" s="5"/>
      <c r="BL81" s="5"/>
      <c r="BM81" s="5"/>
      <c r="BN81" s="5"/>
      <c r="BO81" s="5"/>
      <c r="BP81" s="5">
        <f t="shared" si="23"/>
        <v>0</v>
      </c>
      <c r="BQ81" s="22"/>
      <c r="BR81" s="22"/>
      <c r="BS81" s="5"/>
      <c r="BT81" s="5"/>
      <c r="BU81" s="5"/>
      <c r="BV81" s="22">
        <v>100</v>
      </c>
      <c r="BW81" s="5"/>
      <c r="BX81" s="5"/>
      <c r="BY81" s="5"/>
      <c r="BZ81" s="5"/>
      <c r="CA81" s="5"/>
      <c r="CB81" s="5"/>
      <c r="CC81" s="5"/>
      <c r="CD81" s="24">
        <f t="shared" si="13"/>
        <v>0</v>
      </c>
      <c r="CE81" s="5">
        <f t="shared" si="14"/>
        <v>1015000</v>
      </c>
      <c r="CF81" s="5">
        <f t="shared" si="24"/>
        <v>1015000</v>
      </c>
      <c r="CG81" s="33"/>
    </row>
    <row r="82" spans="1:85" s="34" customFormat="1" x14ac:dyDescent="0.25">
      <c r="A82" s="32">
        <v>73</v>
      </c>
      <c r="B82" s="20" t="s">
        <v>228</v>
      </c>
      <c r="C82" s="25" t="s">
        <v>229</v>
      </c>
      <c r="D82" s="22"/>
      <c r="E82" s="22"/>
      <c r="F82" s="22"/>
      <c r="G82" s="22"/>
      <c r="H82" s="22"/>
      <c r="I82" s="23">
        <f t="shared" si="15"/>
        <v>0</v>
      </c>
      <c r="J82" s="5"/>
      <c r="K82" s="5">
        <v>12000</v>
      </c>
      <c r="L82" s="5"/>
      <c r="M82" s="5">
        <f t="shared" si="16"/>
        <v>12000</v>
      </c>
      <c r="N82" s="5"/>
      <c r="O82" s="22">
        <v>13000</v>
      </c>
      <c r="P82" s="5"/>
      <c r="Q82" s="5"/>
      <c r="R82" s="5"/>
      <c r="S82" s="5"/>
      <c r="T82" s="5"/>
      <c r="U82" s="5">
        <f t="shared" si="17"/>
        <v>13000</v>
      </c>
      <c r="V82" s="5"/>
      <c r="W82" s="22">
        <v>3000</v>
      </c>
      <c r="X82" s="5"/>
      <c r="Y82" s="5"/>
      <c r="Z82" s="5"/>
      <c r="AA82" s="7">
        <f t="shared" si="18"/>
        <v>3000</v>
      </c>
      <c r="AB82" s="5"/>
      <c r="AC82" s="5"/>
      <c r="AD82" s="5"/>
      <c r="AE82" s="5"/>
      <c r="AF82" s="5"/>
      <c r="AG82" s="5">
        <v>200</v>
      </c>
      <c r="AH82" s="5"/>
      <c r="AI82" s="5"/>
      <c r="AJ82" s="5"/>
      <c r="AK82" s="5"/>
      <c r="AL82" s="5"/>
      <c r="AM82" s="5"/>
      <c r="AN82" s="5"/>
      <c r="AO82" s="5"/>
      <c r="AP82" s="5">
        <f t="shared" si="19"/>
        <v>0</v>
      </c>
      <c r="AQ82" s="5"/>
      <c r="AR82" s="22">
        <v>9000</v>
      </c>
      <c r="AS82" s="22"/>
      <c r="AT82" s="5">
        <f t="shared" si="20"/>
        <v>9000</v>
      </c>
      <c r="AU82" s="5"/>
      <c r="AV82" s="5"/>
      <c r="AW82" s="5"/>
      <c r="AX82" s="22">
        <v>8000</v>
      </c>
      <c r="AY82" s="22"/>
      <c r="AZ82" s="22"/>
      <c r="BA82" s="5">
        <f t="shared" si="21"/>
        <v>0</v>
      </c>
      <c r="BB82" s="5">
        <f t="shared" si="22"/>
        <v>8000</v>
      </c>
      <c r="BC82" s="22"/>
      <c r="BD82" s="22"/>
      <c r="BE82" s="5"/>
      <c r="BF82" s="5"/>
      <c r="BG82" s="5"/>
      <c r="BH82" s="5"/>
      <c r="BI82" s="5"/>
      <c r="BJ82" s="5">
        <v>150</v>
      </c>
      <c r="BK82" s="5"/>
      <c r="BL82" s="5"/>
      <c r="BM82" s="5"/>
      <c r="BN82" s="5"/>
      <c r="BO82" s="5"/>
      <c r="BP82" s="5">
        <f t="shared" si="23"/>
        <v>0</v>
      </c>
      <c r="BQ82" s="22"/>
      <c r="BR82" s="22"/>
      <c r="BS82" s="5"/>
      <c r="BT82" s="5"/>
      <c r="BU82" s="5"/>
      <c r="BV82" s="22"/>
      <c r="BW82" s="5"/>
      <c r="BX82" s="5"/>
      <c r="BY82" s="5"/>
      <c r="BZ82" s="5"/>
      <c r="CA82" s="5"/>
      <c r="CB82" s="5"/>
      <c r="CC82" s="5"/>
      <c r="CD82" s="24">
        <f t="shared" si="13"/>
        <v>0</v>
      </c>
      <c r="CE82" s="5">
        <f t="shared" si="14"/>
        <v>45350</v>
      </c>
      <c r="CF82" s="5">
        <f t="shared" si="24"/>
        <v>45350</v>
      </c>
      <c r="CG82" s="33"/>
    </row>
    <row r="83" spans="1:85" s="34" customFormat="1" x14ac:dyDescent="0.25">
      <c r="A83" s="32">
        <v>74</v>
      </c>
      <c r="B83" s="35" t="s">
        <v>230</v>
      </c>
      <c r="C83" s="25" t="s">
        <v>231</v>
      </c>
      <c r="D83" s="22"/>
      <c r="E83" s="22"/>
      <c r="F83" s="22"/>
      <c r="G83" s="22"/>
      <c r="H83" s="22"/>
      <c r="I83" s="23">
        <f t="shared" si="15"/>
        <v>0</v>
      </c>
      <c r="J83" s="5"/>
      <c r="K83" s="5">
        <v>2925</v>
      </c>
      <c r="L83" s="5"/>
      <c r="M83" s="5">
        <f t="shared" si="16"/>
        <v>2925</v>
      </c>
      <c r="N83" s="5"/>
      <c r="O83" s="22">
        <v>3638</v>
      </c>
      <c r="P83" s="5"/>
      <c r="Q83" s="5"/>
      <c r="R83" s="5"/>
      <c r="S83" s="5"/>
      <c r="T83" s="5"/>
      <c r="U83" s="5">
        <f t="shared" si="17"/>
        <v>3638</v>
      </c>
      <c r="V83" s="5"/>
      <c r="W83" s="22"/>
      <c r="X83" s="5"/>
      <c r="Y83" s="5"/>
      <c r="Z83" s="5"/>
      <c r="AA83" s="7">
        <f t="shared" si="18"/>
        <v>0</v>
      </c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>
        <f t="shared" si="19"/>
        <v>0</v>
      </c>
      <c r="AQ83" s="5"/>
      <c r="AR83" s="22">
        <v>2411</v>
      </c>
      <c r="AS83" s="22"/>
      <c r="AT83" s="5">
        <f t="shared" si="20"/>
        <v>2411</v>
      </c>
      <c r="AU83" s="5"/>
      <c r="AV83" s="5"/>
      <c r="AW83" s="5"/>
      <c r="AX83" s="22">
        <v>14445</v>
      </c>
      <c r="AY83" s="22"/>
      <c r="AZ83" s="22"/>
      <c r="BA83" s="5">
        <f t="shared" si="21"/>
        <v>0</v>
      </c>
      <c r="BB83" s="5">
        <f t="shared" si="22"/>
        <v>14445</v>
      </c>
      <c r="BC83" s="22"/>
      <c r="BD83" s="22"/>
      <c r="BE83" s="5"/>
      <c r="BF83" s="5"/>
      <c r="BG83" s="5"/>
      <c r="BH83" s="5"/>
      <c r="BI83" s="5"/>
      <c r="BJ83" s="5">
        <v>100</v>
      </c>
      <c r="BK83" s="5"/>
      <c r="BL83" s="5"/>
      <c r="BM83" s="5"/>
      <c r="BN83" s="5"/>
      <c r="BO83" s="5"/>
      <c r="BP83" s="5">
        <f t="shared" si="23"/>
        <v>0</v>
      </c>
      <c r="BQ83" s="22"/>
      <c r="BR83" s="22"/>
      <c r="BS83" s="5"/>
      <c r="BT83" s="5"/>
      <c r="BU83" s="5"/>
      <c r="BV83" s="22"/>
      <c r="BW83" s="5"/>
      <c r="BX83" s="5"/>
      <c r="BY83" s="5"/>
      <c r="BZ83" s="5"/>
      <c r="CA83" s="5"/>
      <c r="CB83" s="5"/>
      <c r="CC83" s="5"/>
      <c r="CD83" s="24">
        <f t="shared" si="13"/>
        <v>0</v>
      </c>
      <c r="CE83" s="5">
        <f t="shared" si="14"/>
        <v>23519</v>
      </c>
      <c r="CF83" s="5">
        <f t="shared" si="24"/>
        <v>23519</v>
      </c>
      <c r="CG83" s="33"/>
    </row>
    <row r="84" spans="1:85" s="34" customFormat="1" x14ac:dyDescent="0.25">
      <c r="A84" s="32">
        <v>75</v>
      </c>
      <c r="B84" s="20" t="s">
        <v>232</v>
      </c>
      <c r="C84" s="25" t="s">
        <v>233</v>
      </c>
      <c r="D84" s="22"/>
      <c r="E84" s="22">
        <v>18450</v>
      </c>
      <c r="F84" s="22"/>
      <c r="G84" s="22"/>
      <c r="H84" s="22"/>
      <c r="I84" s="23">
        <f t="shared" si="15"/>
        <v>18450</v>
      </c>
      <c r="J84" s="5"/>
      <c r="K84" s="5">
        <v>151100</v>
      </c>
      <c r="L84" s="5"/>
      <c r="M84" s="5">
        <f t="shared" si="16"/>
        <v>151100</v>
      </c>
      <c r="N84" s="5"/>
      <c r="O84" s="22">
        <v>209700</v>
      </c>
      <c r="P84" s="5"/>
      <c r="Q84" s="5"/>
      <c r="R84" s="5"/>
      <c r="S84" s="5"/>
      <c r="T84" s="5"/>
      <c r="U84" s="5">
        <f t="shared" si="17"/>
        <v>209700</v>
      </c>
      <c r="V84" s="5"/>
      <c r="W84" s="22">
        <v>7950</v>
      </c>
      <c r="X84" s="5"/>
      <c r="Y84" s="5"/>
      <c r="Z84" s="5"/>
      <c r="AA84" s="7">
        <f t="shared" si="18"/>
        <v>7950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>
        <f t="shared" si="19"/>
        <v>0</v>
      </c>
      <c r="AQ84" s="5"/>
      <c r="AR84" s="22">
        <v>135500</v>
      </c>
      <c r="AS84" s="22"/>
      <c r="AT84" s="5">
        <f t="shared" si="20"/>
        <v>135500</v>
      </c>
      <c r="AU84" s="5"/>
      <c r="AV84" s="5"/>
      <c r="AW84" s="5"/>
      <c r="AX84" s="22">
        <v>134500</v>
      </c>
      <c r="AY84" s="22"/>
      <c r="AZ84" s="22"/>
      <c r="BA84" s="5">
        <f t="shared" si="21"/>
        <v>0</v>
      </c>
      <c r="BB84" s="5">
        <f t="shared" si="22"/>
        <v>134500</v>
      </c>
      <c r="BC84" s="22"/>
      <c r="BD84" s="22"/>
      <c r="BE84" s="5"/>
      <c r="BF84" s="5"/>
      <c r="BG84" s="5"/>
      <c r="BH84" s="5"/>
      <c r="BI84" s="5"/>
      <c r="BJ84" s="5">
        <v>4000</v>
      </c>
      <c r="BK84" s="5"/>
      <c r="BL84" s="5"/>
      <c r="BM84" s="5"/>
      <c r="BN84" s="5"/>
      <c r="BO84" s="5"/>
      <c r="BP84" s="5">
        <f t="shared" si="23"/>
        <v>0</v>
      </c>
      <c r="BQ84" s="22"/>
      <c r="BR84" s="22"/>
      <c r="BS84" s="5"/>
      <c r="BT84" s="5"/>
      <c r="BU84" s="5"/>
      <c r="BV84" s="22">
        <v>510</v>
      </c>
      <c r="BW84" s="5"/>
      <c r="BX84" s="5"/>
      <c r="BY84" s="5"/>
      <c r="BZ84" s="5"/>
      <c r="CA84" s="5"/>
      <c r="CB84" s="5"/>
      <c r="CC84" s="5"/>
      <c r="CD84" s="24">
        <f t="shared" si="13"/>
        <v>0</v>
      </c>
      <c r="CE84" s="5">
        <f t="shared" si="14"/>
        <v>661710</v>
      </c>
      <c r="CF84" s="5">
        <f t="shared" si="24"/>
        <v>661710</v>
      </c>
      <c r="CG84" s="33"/>
    </row>
    <row r="85" spans="1:85" s="34" customFormat="1" x14ac:dyDescent="0.25">
      <c r="A85" s="33"/>
      <c r="B85" s="36"/>
      <c r="C85" s="33" t="s">
        <v>234</v>
      </c>
      <c r="D85" s="37">
        <f>SUM(D10:D84)</f>
        <v>960000</v>
      </c>
      <c r="E85" s="37">
        <f t="shared" ref="E85:BX85" si="25">SUM(E10:E84)</f>
        <v>445496662.93000001</v>
      </c>
      <c r="F85" s="37">
        <f>SUM(F10:F84)</f>
        <v>14203100</v>
      </c>
      <c r="G85" s="37">
        <f t="shared" si="25"/>
        <v>200000</v>
      </c>
      <c r="H85" s="37">
        <f t="shared" si="25"/>
        <v>85300</v>
      </c>
      <c r="I85" s="37">
        <f t="shared" si="25"/>
        <v>459985062.93000001</v>
      </c>
      <c r="J85" s="37">
        <f t="shared" si="25"/>
        <v>336000</v>
      </c>
      <c r="K85" s="37">
        <f t="shared" si="25"/>
        <v>47868930.689999998</v>
      </c>
      <c r="L85" s="37">
        <f t="shared" si="25"/>
        <v>1885428</v>
      </c>
      <c r="M85" s="33">
        <f t="shared" si="16"/>
        <v>49754358.689999998</v>
      </c>
      <c r="N85" s="37">
        <f t="shared" si="25"/>
        <v>326932</v>
      </c>
      <c r="O85" s="37">
        <f t="shared" si="25"/>
        <v>73918897.379999995</v>
      </c>
      <c r="P85" s="37">
        <f t="shared" si="25"/>
        <v>1166093</v>
      </c>
      <c r="Q85" s="37">
        <f t="shared" si="25"/>
        <v>18450</v>
      </c>
      <c r="R85" s="37">
        <f t="shared" si="25"/>
        <v>1000</v>
      </c>
      <c r="S85" s="37">
        <f t="shared" si="25"/>
        <v>0</v>
      </c>
      <c r="T85" s="37">
        <f t="shared" si="25"/>
        <v>460</v>
      </c>
      <c r="U85" s="37">
        <f t="shared" si="25"/>
        <v>75104900.379999995</v>
      </c>
      <c r="V85" s="37">
        <v>0</v>
      </c>
      <c r="W85" s="37">
        <f t="shared" si="25"/>
        <v>125215786</v>
      </c>
      <c r="X85" s="37">
        <f t="shared" si="25"/>
        <v>1390600</v>
      </c>
      <c r="Y85" s="37">
        <f t="shared" si="25"/>
        <v>2241600</v>
      </c>
      <c r="Z85" s="37">
        <f t="shared" si="25"/>
        <v>423000</v>
      </c>
      <c r="AA85" s="37">
        <f t="shared" si="25"/>
        <v>129270986</v>
      </c>
      <c r="AB85" s="37">
        <f t="shared" si="25"/>
        <v>3000000</v>
      </c>
      <c r="AC85" s="37">
        <f t="shared" si="25"/>
        <v>96800</v>
      </c>
      <c r="AD85" s="37">
        <f t="shared" si="25"/>
        <v>0</v>
      </c>
      <c r="AE85" s="37">
        <f t="shared" si="25"/>
        <v>14995</v>
      </c>
      <c r="AF85" s="37">
        <f t="shared" si="25"/>
        <v>300</v>
      </c>
      <c r="AG85" s="37">
        <f t="shared" si="25"/>
        <v>48784</v>
      </c>
      <c r="AH85" s="37">
        <f t="shared" si="25"/>
        <v>0</v>
      </c>
      <c r="AI85" s="37">
        <f t="shared" si="25"/>
        <v>2000</v>
      </c>
      <c r="AJ85" s="37">
        <f t="shared" si="25"/>
        <v>0</v>
      </c>
      <c r="AK85" s="37">
        <f t="shared" si="25"/>
        <v>1000000</v>
      </c>
      <c r="AL85" s="37">
        <f t="shared" si="25"/>
        <v>24280</v>
      </c>
      <c r="AM85" s="37">
        <f t="shared" si="25"/>
        <v>0</v>
      </c>
      <c r="AN85" s="37">
        <f t="shared" si="25"/>
        <v>21780</v>
      </c>
      <c r="AO85" s="37">
        <f t="shared" si="25"/>
        <v>0</v>
      </c>
      <c r="AP85" s="33">
        <f t="shared" si="19"/>
        <v>46060</v>
      </c>
      <c r="AQ85" s="37">
        <f t="shared" si="25"/>
        <v>345155</v>
      </c>
      <c r="AR85" s="37">
        <f t="shared" si="25"/>
        <v>46836431.149999999</v>
      </c>
      <c r="AS85" s="37">
        <f t="shared" si="25"/>
        <v>1068997</v>
      </c>
      <c r="AT85" s="37">
        <f t="shared" si="25"/>
        <v>47905427.649999999</v>
      </c>
      <c r="AU85" s="37">
        <f t="shared" si="25"/>
        <v>0</v>
      </c>
      <c r="AV85" s="37">
        <f t="shared" si="25"/>
        <v>3800</v>
      </c>
      <c r="AW85" s="37">
        <f t="shared" si="25"/>
        <v>185500</v>
      </c>
      <c r="AX85" s="37">
        <f t="shared" si="25"/>
        <v>117119168.31</v>
      </c>
      <c r="AY85" s="37">
        <f t="shared" si="25"/>
        <v>0</v>
      </c>
      <c r="AZ85" s="37">
        <f t="shared" si="25"/>
        <v>441</v>
      </c>
      <c r="BA85" s="37">
        <f t="shared" si="25"/>
        <v>185500</v>
      </c>
      <c r="BB85" s="37">
        <f t="shared" si="25"/>
        <v>117119609.31</v>
      </c>
      <c r="BC85" s="37">
        <f t="shared" si="25"/>
        <v>0</v>
      </c>
      <c r="BD85" s="37">
        <f t="shared" si="25"/>
        <v>350000</v>
      </c>
      <c r="BE85" s="37">
        <f t="shared" si="25"/>
        <v>14988</v>
      </c>
      <c r="BF85" s="37">
        <f t="shared" si="25"/>
        <v>65438203</v>
      </c>
      <c r="BG85" s="37">
        <f t="shared" si="25"/>
        <v>0</v>
      </c>
      <c r="BH85" s="37">
        <f t="shared" si="25"/>
        <v>30000000</v>
      </c>
      <c r="BI85" s="37">
        <f t="shared" si="25"/>
        <v>4130</v>
      </c>
      <c r="BJ85" s="37">
        <f t="shared" si="25"/>
        <v>1617301.48</v>
      </c>
      <c r="BK85" s="37">
        <f t="shared" si="25"/>
        <v>0</v>
      </c>
      <c r="BL85" s="37">
        <f t="shared" si="25"/>
        <v>23</v>
      </c>
      <c r="BM85" s="37">
        <f t="shared" si="25"/>
        <v>0</v>
      </c>
      <c r="BN85" s="37">
        <f t="shared" si="25"/>
        <v>0</v>
      </c>
      <c r="BO85" s="37">
        <f t="shared" si="25"/>
        <v>4000</v>
      </c>
      <c r="BP85" s="37">
        <f t="shared" si="25"/>
        <v>4023</v>
      </c>
      <c r="BQ85" s="37">
        <f t="shared" si="25"/>
        <v>0</v>
      </c>
      <c r="BR85" s="37">
        <f t="shared" si="25"/>
        <v>-30000000</v>
      </c>
      <c r="BS85" s="37">
        <f t="shared" si="25"/>
        <v>0</v>
      </c>
      <c r="BT85" s="37">
        <f t="shared" si="25"/>
        <v>0</v>
      </c>
      <c r="BU85" s="37">
        <f t="shared" si="25"/>
        <v>460</v>
      </c>
      <c r="BV85" s="37">
        <f t="shared" si="25"/>
        <v>246884</v>
      </c>
      <c r="BW85" s="37">
        <f t="shared" si="25"/>
        <v>0</v>
      </c>
      <c r="BX85" s="37">
        <f t="shared" si="25"/>
        <v>500</v>
      </c>
      <c r="BY85" s="37">
        <f t="shared" ref="BY85:CC85" si="26">SUM(BY10:BY84)</f>
        <v>0</v>
      </c>
      <c r="BZ85" s="37">
        <f t="shared" si="26"/>
        <v>11500</v>
      </c>
      <c r="CA85" s="37">
        <f t="shared" si="26"/>
        <v>0</v>
      </c>
      <c r="CB85" s="37">
        <f t="shared" si="26"/>
        <v>880</v>
      </c>
      <c r="CC85" s="37">
        <f t="shared" si="26"/>
        <v>0</v>
      </c>
      <c r="CD85" s="37">
        <f t="shared" si="13"/>
        <v>5316325</v>
      </c>
      <c r="CE85" s="33">
        <f t="shared" si="14"/>
        <v>947879215.44000006</v>
      </c>
      <c r="CF85" s="33">
        <f>CD85+CE85</f>
        <v>953195540.44000006</v>
      </c>
      <c r="CG85" s="33"/>
    </row>
    <row r="86" spans="1:85" x14ac:dyDescent="0.25">
      <c r="E86" s="39"/>
    </row>
    <row r="87" spans="1:85" x14ac:dyDescent="0.25">
      <c r="E87" s="39"/>
    </row>
    <row r="88" spans="1:85" x14ac:dyDescent="0.25">
      <c r="E88" s="39"/>
    </row>
    <row r="89" spans="1:85" x14ac:dyDescent="0.25">
      <c r="E89" s="39"/>
    </row>
    <row r="90" spans="1:85" x14ac:dyDescent="0.25">
      <c r="E90" s="39"/>
    </row>
    <row r="91" spans="1:85" x14ac:dyDescent="0.25">
      <c r="E91" s="39"/>
    </row>
    <row r="92" spans="1:85" x14ac:dyDescent="0.25">
      <c r="E92" s="39"/>
    </row>
    <row r="93" spans="1:85" x14ac:dyDescent="0.25">
      <c r="E93" s="39"/>
    </row>
    <row r="94" spans="1:85" x14ac:dyDescent="0.25">
      <c r="E94" s="39"/>
    </row>
    <row r="95" spans="1:85" x14ac:dyDescent="0.25">
      <c r="E95" s="39"/>
    </row>
    <row r="96" spans="1:85" x14ac:dyDescent="0.25">
      <c r="E96" s="39"/>
    </row>
    <row r="97" spans="5:5" x14ac:dyDescent="0.25">
      <c r="E97" s="39"/>
    </row>
    <row r="98" spans="5:5" x14ac:dyDescent="0.25">
      <c r="E98" s="39"/>
    </row>
    <row r="99" spans="5:5" x14ac:dyDescent="0.25">
      <c r="E99" s="39"/>
    </row>
    <row r="100" spans="5:5" x14ac:dyDescent="0.25">
      <c r="E100" s="39"/>
    </row>
    <row r="101" spans="5:5" x14ac:dyDescent="0.25">
      <c r="E101" s="39"/>
    </row>
    <row r="102" spans="5:5" x14ac:dyDescent="0.25">
      <c r="E102" s="39"/>
    </row>
    <row r="103" spans="5:5" x14ac:dyDescent="0.25">
      <c r="E103" s="39"/>
    </row>
    <row r="104" spans="5:5" x14ac:dyDescent="0.25">
      <c r="E104" s="39"/>
    </row>
    <row r="105" spans="5:5" x14ac:dyDescent="0.25">
      <c r="E105" s="39"/>
    </row>
    <row r="106" spans="5:5" x14ac:dyDescent="0.25">
      <c r="E106" s="39"/>
    </row>
    <row r="107" spans="5:5" x14ac:dyDescent="0.25">
      <c r="E107" s="39"/>
    </row>
    <row r="108" spans="5:5" x14ac:dyDescent="0.25">
      <c r="E108" s="39"/>
    </row>
    <row r="109" spans="5:5" x14ac:dyDescent="0.25">
      <c r="E109" s="39"/>
    </row>
    <row r="110" spans="5:5" x14ac:dyDescent="0.25">
      <c r="E110" s="39"/>
    </row>
    <row r="111" spans="5:5" x14ac:dyDescent="0.25">
      <c r="E111" s="39"/>
    </row>
    <row r="112" spans="5:5" x14ac:dyDescent="0.25">
      <c r="E112" s="40"/>
    </row>
    <row r="114" spans="5:74" x14ac:dyDescent="0.25">
      <c r="E114" s="39"/>
    </row>
    <row r="115" spans="5:74" x14ac:dyDescent="0.25">
      <c r="E115" s="39"/>
    </row>
    <row r="116" spans="5:74" x14ac:dyDescent="0.25">
      <c r="E116" s="39"/>
    </row>
    <row r="117" spans="5:74" x14ac:dyDescent="0.25">
      <c r="E117" s="39"/>
    </row>
    <row r="118" spans="5:74" x14ac:dyDescent="0.25">
      <c r="E118" s="39"/>
    </row>
    <row r="119" spans="5:74" x14ac:dyDescent="0.25">
      <c r="E119" s="39"/>
    </row>
    <row r="120" spans="5:74" x14ac:dyDescent="0.25">
      <c r="E120" s="39"/>
    </row>
    <row r="121" spans="5:74" x14ac:dyDescent="0.25">
      <c r="E121" s="39"/>
    </row>
    <row r="122" spans="5:74" x14ac:dyDescent="0.25">
      <c r="E122" s="39"/>
    </row>
    <row r="123" spans="5:74" x14ac:dyDescent="0.25">
      <c r="E123" s="39"/>
    </row>
    <row r="124" spans="5:74" x14ac:dyDescent="0.25">
      <c r="E124" s="39"/>
    </row>
    <row r="125" spans="5:74" x14ac:dyDescent="0.25">
      <c r="E125" s="39"/>
    </row>
    <row r="126" spans="5:74" x14ac:dyDescent="0.25">
      <c r="E126" s="39"/>
      <c r="BV126" s="2">
        <f>233693+1490</f>
        <v>235183</v>
      </c>
    </row>
    <row r="127" spans="5:74" x14ac:dyDescent="0.25">
      <c r="E127" s="39"/>
    </row>
    <row r="128" spans="5:74" x14ac:dyDescent="0.25">
      <c r="E128" s="39"/>
    </row>
    <row r="129" spans="5:74" x14ac:dyDescent="0.25">
      <c r="E129" s="39"/>
    </row>
    <row r="130" spans="5:74" x14ac:dyDescent="0.25">
      <c r="E130" s="39"/>
      <c r="BV130" s="2">
        <f>231425+300+790</f>
        <v>232515</v>
      </c>
    </row>
    <row r="131" spans="5:74" x14ac:dyDescent="0.25">
      <c r="E131" s="39"/>
    </row>
    <row r="132" spans="5:74" x14ac:dyDescent="0.25">
      <c r="E132" s="39"/>
    </row>
    <row r="133" spans="5:74" x14ac:dyDescent="0.25">
      <c r="E133" s="39"/>
    </row>
    <row r="134" spans="5:74" x14ac:dyDescent="0.25">
      <c r="E134" s="39"/>
    </row>
    <row r="135" spans="5:74" x14ac:dyDescent="0.25">
      <c r="E135" s="39"/>
    </row>
    <row r="136" spans="5:74" x14ac:dyDescent="0.25">
      <c r="E136" s="40"/>
    </row>
    <row r="137" spans="5:74" x14ac:dyDescent="0.25">
      <c r="E137" s="39"/>
    </row>
    <row r="138" spans="5:74" x14ac:dyDescent="0.25">
      <c r="E138" s="39"/>
    </row>
    <row r="139" spans="5:74" x14ac:dyDescent="0.25">
      <c r="E139" s="39"/>
    </row>
    <row r="140" spans="5:74" x14ac:dyDescent="0.25">
      <c r="E140" s="40"/>
      <c r="J140" s="41"/>
    </row>
    <row r="141" spans="5:74" x14ac:dyDescent="0.25">
      <c r="E141" s="39"/>
    </row>
    <row r="142" spans="5:74" x14ac:dyDescent="0.25">
      <c r="E142" s="40"/>
    </row>
    <row r="143" spans="5:74" x14ac:dyDescent="0.25">
      <c r="E143" s="39"/>
    </row>
    <row r="144" spans="5:74" x14ac:dyDescent="0.25">
      <c r="E144" s="39"/>
    </row>
    <row r="145" spans="5:5" x14ac:dyDescent="0.25">
      <c r="E145" s="39"/>
    </row>
    <row r="146" spans="5:5" x14ac:dyDescent="0.25">
      <c r="E146" s="39"/>
    </row>
    <row r="147" spans="5:5" x14ac:dyDescent="0.25">
      <c r="E147" s="39"/>
    </row>
    <row r="148" spans="5:5" x14ac:dyDescent="0.25">
      <c r="E148" s="39"/>
    </row>
    <row r="149" spans="5:5" x14ac:dyDescent="0.25">
      <c r="E149" s="39"/>
    </row>
    <row r="150" spans="5:5" x14ac:dyDescent="0.25">
      <c r="E150" s="40"/>
    </row>
    <row r="151" spans="5:5" x14ac:dyDescent="0.25">
      <c r="E151" s="40"/>
    </row>
    <row r="152" spans="5:5" x14ac:dyDescent="0.25">
      <c r="E152" s="40"/>
    </row>
    <row r="153" spans="5:5" x14ac:dyDescent="0.25">
      <c r="E153" s="40"/>
    </row>
  </sheetData>
  <mergeCells count="61">
    <mergeCell ref="D6:E6"/>
    <mergeCell ref="J6:K6"/>
    <mergeCell ref="N6:O6"/>
    <mergeCell ref="S6:T6"/>
    <mergeCell ref="V6:W6"/>
    <mergeCell ref="A1:H1"/>
    <mergeCell ref="A4:C5"/>
    <mergeCell ref="D4:H4"/>
    <mergeCell ref="G5:H5"/>
    <mergeCell ref="AL5:AM5"/>
    <mergeCell ref="AB7:AC7"/>
    <mergeCell ref="BG6:BH6"/>
    <mergeCell ref="BI6:BJ6"/>
    <mergeCell ref="BK6:BL6"/>
    <mergeCell ref="BN6:BO6"/>
    <mergeCell ref="AU6:AV6"/>
    <mergeCell ref="AW6:AX6"/>
    <mergeCell ref="AY6:AZ6"/>
    <mergeCell ref="BA6:BB6"/>
    <mergeCell ref="BC6:BD6"/>
    <mergeCell ref="BE6:BF6"/>
    <mergeCell ref="AD6:AE6"/>
    <mergeCell ref="AF6:AG6"/>
    <mergeCell ref="AH6:AI6"/>
    <mergeCell ref="AJ6:AK6"/>
    <mergeCell ref="AL6:AM6"/>
    <mergeCell ref="D7:E7"/>
    <mergeCell ref="J7:K7"/>
    <mergeCell ref="N7:O7"/>
    <mergeCell ref="S7:T7"/>
    <mergeCell ref="V7:W7"/>
    <mergeCell ref="AN7:AO7"/>
    <mergeCell ref="BU6:BV6"/>
    <mergeCell ref="BW6:BX6"/>
    <mergeCell ref="BY6:BZ6"/>
    <mergeCell ref="CA6:CB6"/>
    <mergeCell ref="BQ6:BR6"/>
    <mergeCell ref="BS6:BT6"/>
    <mergeCell ref="AQ6:AR6"/>
    <mergeCell ref="BQ7:BR7"/>
    <mergeCell ref="BS7:BT7"/>
    <mergeCell ref="AQ7:AR7"/>
    <mergeCell ref="AU7:AV7"/>
    <mergeCell ref="AW7:AX7"/>
    <mergeCell ref="AY7:AZ7"/>
    <mergeCell ref="BA7:BB7"/>
    <mergeCell ref="BC7:BD7"/>
    <mergeCell ref="AD7:AE7"/>
    <mergeCell ref="AF7:AG7"/>
    <mergeCell ref="AH7:AI7"/>
    <mergeCell ref="AJ7:AK7"/>
    <mergeCell ref="AL7:AM7"/>
    <mergeCell ref="BW7:BX7"/>
    <mergeCell ref="BY7:BZ7"/>
    <mergeCell ref="CA7:CB7"/>
    <mergeCell ref="CD7:CF7"/>
    <mergeCell ref="BE7:BF7"/>
    <mergeCell ref="BG7:BH7"/>
    <mergeCell ref="BI7:BJ7"/>
    <mergeCell ref="BK7:BL7"/>
    <mergeCell ref="BU7:BV7"/>
  </mergeCells>
  <pageMargins left="0.11811023622047245" right="0.11811023622047245" top="0.15748031496062992" bottom="0.15748031496062992" header="0.11811023622047245" footer="0.31496062992125984"/>
  <pageSetup paperSize="9" scale="65" orientation="portrait" r:id="rId1"/>
  <colBreaks count="8" manualBreakCount="8">
    <brk id="9" max="84" man="1"/>
    <brk id="13" max="84" man="1"/>
    <brk id="21" max="84" man="1"/>
    <brk id="46" max="84" man="1"/>
    <brk id="62" max="84" man="1"/>
    <brk id="70" max="84" man="1"/>
    <brk id="80" max="84" man="1"/>
    <brk id="84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Allotted 2026-27</vt:lpstr>
      <vt:lpstr>'BE Allotted 2026-27'!Print_Area</vt:lpstr>
      <vt:lpstr>'BE Allotted 2026-27'!Print_Titles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2026-04-01T07:28:34Z</dcterms:modified>
</cp:coreProperties>
</file>